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kce 2018\povodí - Michnický potok\rozpočty\"/>
    </mc:Choice>
  </mc:AlternateContent>
  <bookViews>
    <workbookView xWindow="0" yWindow="0" windowWidth="28800" windowHeight="12435"/>
  </bookViews>
  <sheets>
    <sheet name="Rekapitulace stavby" sheetId="1" r:id="rId1"/>
    <sheet name="SO 01 - Oprava opevnění a..." sheetId="2" r:id="rId2"/>
    <sheet name="Pokyny pro vyplnění" sheetId="3" r:id="rId3"/>
  </sheets>
  <definedNames>
    <definedName name="_xlnm._FilterDatabase" localSheetId="1" hidden="1">'SO 01 - Oprava opevnění a...'!$C$87:$K$233</definedName>
    <definedName name="_xlnm.Print_Titles" localSheetId="0">'Rekapitulace stavby'!$49:$49</definedName>
    <definedName name="_xlnm.Print_Titles" localSheetId="1">'SO 01 - Oprava opevnění a...'!$87:$87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  <definedName name="_xlnm.Print_Area" localSheetId="1">'SO 01 - Oprava opevnění a...'!$C$4:$J$36,'SO 01 - Oprava opevnění a...'!$C$42:$J$69,'SO 01 - Oprava opevnění a...'!$C$75:$K$233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231" i="2"/>
  <c r="BH231" i="2"/>
  <c r="BG231" i="2"/>
  <c r="BF231" i="2"/>
  <c r="T231" i="2"/>
  <c r="T230" i="2" s="1"/>
  <c r="R231" i="2"/>
  <c r="R230" i="2" s="1"/>
  <c r="P231" i="2"/>
  <c r="P230" i="2" s="1"/>
  <c r="BK231" i="2"/>
  <c r="BK230" i="2" s="1"/>
  <c r="J230" i="2" s="1"/>
  <c r="J67" i="2" s="1"/>
  <c r="J231" i="2"/>
  <c r="BE231" i="2" s="1"/>
  <c r="BI227" i="2"/>
  <c r="BH227" i="2"/>
  <c r="BG227" i="2"/>
  <c r="BF227" i="2"/>
  <c r="T227" i="2"/>
  <c r="R227" i="2"/>
  <c r="P227" i="2"/>
  <c r="BK227" i="2"/>
  <c r="J227" i="2"/>
  <c r="BE227" i="2" s="1"/>
  <c r="BI224" i="2"/>
  <c r="BH224" i="2"/>
  <c r="BG224" i="2"/>
  <c r="BF224" i="2"/>
  <c r="T224" i="2"/>
  <c r="R224" i="2"/>
  <c r="P224" i="2"/>
  <c r="BK224" i="2"/>
  <c r="J224" i="2"/>
  <c r="BE224" i="2" s="1"/>
  <c r="BI221" i="2"/>
  <c r="BH221" i="2"/>
  <c r="BG221" i="2"/>
  <c r="BF221" i="2"/>
  <c r="T221" i="2"/>
  <c r="R221" i="2"/>
  <c r="P221" i="2"/>
  <c r="BK221" i="2"/>
  <c r="J221" i="2"/>
  <c r="BE221" i="2" s="1"/>
  <c r="BI218" i="2"/>
  <c r="BH218" i="2"/>
  <c r="BG218" i="2"/>
  <c r="BF218" i="2"/>
  <c r="T218" i="2"/>
  <c r="T217" i="2" s="1"/>
  <c r="R218" i="2"/>
  <c r="R217" i="2" s="1"/>
  <c r="P218" i="2"/>
  <c r="P217" i="2" s="1"/>
  <c r="BK218" i="2"/>
  <c r="BK217" i="2" s="1"/>
  <c r="J217" i="2" s="1"/>
  <c r="J64" i="2" s="1"/>
  <c r="J218" i="2"/>
  <c r="BE218" i="2" s="1"/>
  <c r="BI214" i="2"/>
  <c r="BH214" i="2"/>
  <c r="BG214" i="2"/>
  <c r="BF214" i="2"/>
  <c r="T214" i="2"/>
  <c r="R214" i="2"/>
  <c r="P214" i="2"/>
  <c r="BK214" i="2"/>
  <c r="J214" i="2"/>
  <c r="BE214" i="2" s="1"/>
  <c r="BI211" i="2"/>
  <c r="BH211" i="2"/>
  <c r="BG211" i="2"/>
  <c r="BF211" i="2"/>
  <c r="T211" i="2"/>
  <c r="R211" i="2"/>
  <c r="P211" i="2"/>
  <c r="BK211" i="2"/>
  <c r="J211" i="2"/>
  <c r="BE211" i="2" s="1"/>
  <c r="BI205" i="2"/>
  <c r="BH205" i="2"/>
  <c r="BG205" i="2"/>
  <c r="BF205" i="2"/>
  <c r="T205" i="2"/>
  <c r="R205" i="2"/>
  <c r="P205" i="2"/>
  <c r="BK205" i="2"/>
  <c r="J205" i="2"/>
  <c r="BE205" i="2" s="1"/>
  <c r="BI201" i="2"/>
  <c r="BH201" i="2"/>
  <c r="BG201" i="2"/>
  <c r="BF201" i="2"/>
  <c r="T201" i="2"/>
  <c r="R201" i="2"/>
  <c r="P201" i="2"/>
  <c r="BK201" i="2"/>
  <c r="J201" i="2"/>
  <c r="BE201" i="2" s="1"/>
  <c r="BI197" i="2"/>
  <c r="BH197" i="2"/>
  <c r="BG197" i="2"/>
  <c r="BF197" i="2"/>
  <c r="T197" i="2"/>
  <c r="R197" i="2"/>
  <c r="P197" i="2"/>
  <c r="BK197" i="2"/>
  <c r="J197" i="2"/>
  <c r="BE197" i="2" s="1"/>
  <c r="BI193" i="2"/>
  <c r="BH193" i="2"/>
  <c r="BG193" i="2"/>
  <c r="BF193" i="2"/>
  <c r="T193" i="2"/>
  <c r="R193" i="2"/>
  <c r="P193" i="2"/>
  <c r="BK193" i="2"/>
  <c r="J193" i="2"/>
  <c r="BE193" i="2" s="1"/>
  <c r="BI188" i="2"/>
  <c r="BH188" i="2"/>
  <c r="BG188" i="2"/>
  <c r="BF188" i="2"/>
  <c r="T188" i="2"/>
  <c r="R188" i="2"/>
  <c r="P188" i="2"/>
  <c r="BK188" i="2"/>
  <c r="J188" i="2"/>
  <c r="BE188" i="2" s="1"/>
  <c r="BI185" i="2"/>
  <c r="BH185" i="2"/>
  <c r="BG185" i="2"/>
  <c r="BF185" i="2"/>
  <c r="T185" i="2"/>
  <c r="R185" i="2"/>
  <c r="P185" i="2"/>
  <c r="BK185" i="2"/>
  <c r="J185" i="2"/>
  <c r="BE185" i="2" s="1"/>
  <c r="BI181" i="2"/>
  <c r="BH181" i="2"/>
  <c r="BG181" i="2"/>
  <c r="BF181" i="2"/>
  <c r="T181" i="2"/>
  <c r="R181" i="2"/>
  <c r="P181" i="2"/>
  <c r="BK181" i="2"/>
  <c r="J181" i="2"/>
  <c r="BE181" i="2" s="1"/>
  <c r="BI177" i="2"/>
  <c r="BH177" i="2"/>
  <c r="BG177" i="2"/>
  <c r="BF177" i="2"/>
  <c r="T177" i="2"/>
  <c r="R177" i="2"/>
  <c r="P177" i="2"/>
  <c r="BK177" i="2"/>
  <c r="J177" i="2"/>
  <c r="BE177" i="2" s="1"/>
  <c r="BI173" i="2"/>
  <c r="BH173" i="2"/>
  <c r="BG173" i="2"/>
  <c r="BF173" i="2"/>
  <c r="T173" i="2"/>
  <c r="R173" i="2"/>
  <c r="P173" i="2"/>
  <c r="BK173" i="2"/>
  <c r="J173" i="2"/>
  <c r="BE173" i="2" s="1"/>
  <c r="BI170" i="2"/>
  <c r="BH170" i="2"/>
  <c r="BG170" i="2"/>
  <c r="BF170" i="2"/>
  <c r="T170" i="2"/>
  <c r="R170" i="2"/>
  <c r="P170" i="2"/>
  <c r="BK170" i="2"/>
  <c r="J170" i="2"/>
  <c r="BE170" i="2" s="1"/>
  <c r="BI167" i="2"/>
  <c r="BH167" i="2"/>
  <c r="BG167" i="2"/>
  <c r="BF167" i="2"/>
  <c r="T167" i="2"/>
  <c r="R167" i="2"/>
  <c r="P167" i="2"/>
  <c r="BK167" i="2"/>
  <c r="J167" i="2"/>
  <c r="BE167" i="2" s="1"/>
  <c r="BI164" i="2"/>
  <c r="BH164" i="2"/>
  <c r="BG164" i="2"/>
  <c r="BF164" i="2"/>
  <c r="T164" i="2"/>
  <c r="R164" i="2"/>
  <c r="P164" i="2"/>
  <c r="BK164" i="2"/>
  <c r="J164" i="2"/>
  <c r="BE164" i="2" s="1"/>
  <c r="BI161" i="2"/>
  <c r="BH161" i="2"/>
  <c r="BG161" i="2"/>
  <c r="BF161" i="2"/>
  <c r="T161" i="2"/>
  <c r="R161" i="2"/>
  <c r="P161" i="2"/>
  <c r="BK161" i="2"/>
  <c r="J161" i="2"/>
  <c r="BE161" i="2" s="1"/>
  <c r="BI158" i="2"/>
  <c r="BH158" i="2"/>
  <c r="BG158" i="2"/>
  <c r="BF158" i="2"/>
  <c r="T158" i="2"/>
  <c r="R158" i="2"/>
  <c r="P158" i="2"/>
  <c r="BK158" i="2"/>
  <c r="J158" i="2"/>
  <c r="BE158" i="2" s="1"/>
  <c r="BI155" i="2"/>
  <c r="BH155" i="2"/>
  <c r="BG155" i="2"/>
  <c r="BF155" i="2"/>
  <c r="T155" i="2"/>
  <c r="R155" i="2"/>
  <c r="P155" i="2"/>
  <c r="BK155" i="2"/>
  <c r="J155" i="2"/>
  <c r="BE155" i="2" s="1"/>
  <c r="BI152" i="2"/>
  <c r="BH152" i="2"/>
  <c r="BG152" i="2"/>
  <c r="BF152" i="2"/>
  <c r="T152" i="2"/>
  <c r="R152" i="2"/>
  <c r="P152" i="2"/>
  <c r="BK152" i="2"/>
  <c r="J152" i="2"/>
  <c r="BE152" i="2" s="1"/>
  <c r="BI149" i="2"/>
  <c r="BH149" i="2"/>
  <c r="BG149" i="2"/>
  <c r="BF149" i="2"/>
  <c r="T149" i="2"/>
  <c r="R149" i="2"/>
  <c r="P149" i="2"/>
  <c r="BK149" i="2"/>
  <c r="J149" i="2"/>
  <c r="BE149" i="2" s="1"/>
  <c r="BI146" i="2"/>
  <c r="BH146" i="2"/>
  <c r="BG146" i="2"/>
  <c r="BF146" i="2"/>
  <c r="T146" i="2"/>
  <c r="R146" i="2"/>
  <c r="P146" i="2"/>
  <c r="BK146" i="2"/>
  <c r="J146" i="2"/>
  <c r="BE146" i="2" s="1"/>
  <c r="BI143" i="2"/>
  <c r="BH143" i="2"/>
  <c r="BG143" i="2"/>
  <c r="BF143" i="2"/>
  <c r="T143" i="2"/>
  <c r="R143" i="2"/>
  <c r="P143" i="2"/>
  <c r="BK143" i="2"/>
  <c r="J143" i="2"/>
  <c r="BE143" i="2" s="1"/>
  <c r="BI140" i="2"/>
  <c r="BH140" i="2"/>
  <c r="BG140" i="2"/>
  <c r="BF140" i="2"/>
  <c r="T140" i="2"/>
  <c r="R140" i="2"/>
  <c r="P140" i="2"/>
  <c r="BK140" i="2"/>
  <c r="J140" i="2"/>
  <c r="BE140" i="2" s="1"/>
  <c r="BI131" i="2"/>
  <c r="BH131" i="2"/>
  <c r="BG131" i="2"/>
  <c r="BF131" i="2"/>
  <c r="T131" i="2"/>
  <c r="R131" i="2"/>
  <c r="P131" i="2"/>
  <c r="BK131" i="2"/>
  <c r="J131" i="2"/>
  <c r="BE131" i="2" s="1"/>
  <c r="BI128" i="2"/>
  <c r="BH128" i="2"/>
  <c r="BG128" i="2"/>
  <c r="BF128" i="2"/>
  <c r="T128" i="2"/>
  <c r="R128" i="2"/>
  <c r="P128" i="2"/>
  <c r="BK128" i="2"/>
  <c r="J128" i="2"/>
  <c r="BE128" i="2" s="1"/>
  <c r="BI125" i="2"/>
  <c r="BH125" i="2"/>
  <c r="BG125" i="2"/>
  <c r="BF125" i="2"/>
  <c r="T125" i="2"/>
  <c r="R125" i="2"/>
  <c r="P125" i="2"/>
  <c r="BK125" i="2"/>
  <c r="J125" i="2"/>
  <c r="BE125" i="2" s="1"/>
  <c r="BI122" i="2"/>
  <c r="BH122" i="2"/>
  <c r="BG122" i="2"/>
  <c r="BF122" i="2"/>
  <c r="T122" i="2"/>
  <c r="R122" i="2"/>
  <c r="P122" i="2"/>
  <c r="BK122" i="2"/>
  <c r="J122" i="2"/>
  <c r="BE122" i="2" s="1"/>
  <c r="BI119" i="2"/>
  <c r="BH119" i="2"/>
  <c r="BG119" i="2"/>
  <c r="BF119" i="2"/>
  <c r="T119" i="2"/>
  <c r="R119" i="2"/>
  <c r="P119" i="2"/>
  <c r="BK119" i="2"/>
  <c r="J119" i="2"/>
  <c r="BE119" i="2" s="1"/>
  <c r="BI116" i="2"/>
  <c r="BH116" i="2"/>
  <c r="BG116" i="2"/>
  <c r="BF116" i="2"/>
  <c r="T116" i="2"/>
  <c r="R116" i="2"/>
  <c r="P116" i="2"/>
  <c r="BK116" i="2"/>
  <c r="J116" i="2"/>
  <c r="BE116" i="2" s="1"/>
  <c r="BI113" i="2"/>
  <c r="BH113" i="2"/>
  <c r="BG113" i="2"/>
  <c r="BF113" i="2"/>
  <c r="T113" i="2"/>
  <c r="R113" i="2"/>
  <c r="P113" i="2"/>
  <c r="BK113" i="2"/>
  <c r="J113" i="2"/>
  <c r="BE113" i="2" s="1"/>
  <c r="BI110" i="2"/>
  <c r="BH110" i="2"/>
  <c r="BG110" i="2"/>
  <c r="BF110" i="2"/>
  <c r="T110" i="2"/>
  <c r="R110" i="2"/>
  <c r="P110" i="2"/>
  <c r="BK110" i="2"/>
  <c r="J110" i="2"/>
  <c r="BE110" i="2" s="1"/>
  <c r="BI100" i="2"/>
  <c r="BH100" i="2"/>
  <c r="BG100" i="2"/>
  <c r="BF100" i="2"/>
  <c r="T100" i="2"/>
  <c r="R100" i="2"/>
  <c r="P100" i="2"/>
  <c r="BK100" i="2"/>
  <c r="J100" i="2"/>
  <c r="BE100" i="2" s="1"/>
  <c r="BI97" i="2"/>
  <c r="BH97" i="2"/>
  <c r="BG97" i="2"/>
  <c r="BF97" i="2"/>
  <c r="T97" i="2"/>
  <c r="R97" i="2"/>
  <c r="P97" i="2"/>
  <c r="BK97" i="2"/>
  <c r="J97" i="2"/>
  <c r="BE97" i="2" s="1"/>
  <c r="BI94" i="2"/>
  <c r="BH94" i="2"/>
  <c r="BG94" i="2"/>
  <c r="BF94" i="2"/>
  <c r="T94" i="2"/>
  <c r="R94" i="2"/>
  <c r="P94" i="2"/>
  <c r="BK94" i="2"/>
  <c r="J94" i="2"/>
  <c r="BE94" i="2" s="1"/>
  <c r="BI91" i="2"/>
  <c r="BH91" i="2"/>
  <c r="BG91" i="2"/>
  <c r="BF91" i="2"/>
  <c r="T91" i="2"/>
  <c r="R91" i="2"/>
  <c r="P91" i="2"/>
  <c r="BK91" i="2"/>
  <c r="J91" i="2"/>
  <c r="BE91" i="2" s="1"/>
  <c r="J84" i="2"/>
  <c r="F82" i="2"/>
  <c r="E80" i="2"/>
  <c r="J51" i="2"/>
  <c r="F49" i="2"/>
  <c r="E47" i="2"/>
  <c r="J18" i="2"/>
  <c r="E18" i="2"/>
  <c r="F85" i="2" s="1"/>
  <c r="J17" i="2"/>
  <c r="J15" i="2"/>
  <c r="E15" i="2"/>
  <c r="F84" i="2" s="1"/>
  <c r="J14" i="2"/>
  <c r="J12" i="2"/>
  <c r="J82" i="2" s="1"/>
  <c r="E7" i="2"/>
  <c r="E45" i="2" s="1"/>
  <c r="AS51" i="1"/>
  <c r="L47" i="1"/>
  <c r="AM46" i="1"/>
  <c r="L46" i="1"/>
  <c r="AM44" i="1"/>
  <c r="L44" i="1"/>
  <c r="L42" i="1"/>
  <c r="L41" i="1"/>
  <c r="R220" i="2" l="1"/>
  <c r="R192" i="2"/>
  <c r="R191" i="2" s="1"/>
  <c r="P184" i="2"/>
  <c r="BK176" i="2"/>
  <c r="J176" i="2" s="1"/>
  <c r="J59" i="2" s="1"/>
  <c r="J49" i="2"/>
  <c r="BK220" i="2"/>
  <c r="J220" i="2" s="1"/>
  <c r="T184" i="2"/>
  <c r="R176" i="2"/>
  <c r="F31" i="2"/>
  <c r="BA52" i="1" s="1"/>
  <c r="BA51" i="1" s="1"/>
  <c r="AW51" i="1" s="1"/>
  <c r="AK27" i="1" s="1"/>
  <c r="F33" i="2"/>
  <c r="BC52" i="1" s="1"/>
  <c r="BC51" i="1" s="1"/>
  <c r="AY51" i="1" s="1"/>
  <c r="BK200" i="2"/>
  <c r="J200" i="2" s="1"/>
  <c r="J63" i="2" s="1"/>
  <c r="T192" i="2"/>
  <c r="T191" i="2" s="1"/>
  <c r="P220" i="2"/>
  <c r="BK90" i="2"/>
  <c r="J90" i="2" s="1"/>
  <c r="J58" i="2" s="1"/>
  <c r="R200" i="2"/>
  <c r="F51" i="2"/>
  <c r="P90" i="2"/>
  <c r="R90" i="2"/>
  <c r="J31" i="2"/>
  <c r="AW52" i="1" s="1"/>
  <c r="F32" i="2"/>
  <c r="BB52" i="1" s="1"/>
  <c r="BB51" i="1" s="1"/>
  <c r="AX51" i="1" s="1"/>
  <c r="R184" i="2"/>
  <c r="BK192" i="2"/>
  <c r="J192" i="2" s="1"/>
  <c r="J62" i="2" s="1"/>
  <c r="P192" i="2"/>
  <c r="P191" i="2" s="1"/>
  <c r="T90" i="2"/>
  <c r="P176" i="2"/>
  <c r="P200" i="2"/>
  <c r="T220" i="2"/>
  <c r="F34" i="2"/>
  <c r="BD52" i="1" s="1"/>
  <c r="BD51" i="1" s="1"/>
  <c r="W30" i="1" s="1"/>
  <c r="T176" i="2"/>
  <c r="BK184" i="2"/>
  <c r="J184" i="2" s="1"/>
  <c r="J60" i="2" s="1"/>
  <c r="T200" i="2"/>
  <c r="E78" i="2"/>
  <c r="J30" i="2"/>
  <c r="AV52" i="1" s="1"/>
  <c r="F30" i="2"/>
  <c r="AZ52" i="1" s="1"/>
  <c r="AZ51" i="1" s="1"/>
  <c r="F52" i="2"/>
  <c r="J66" i="2" l="1"/>
  <c r="J219" i="2"/>
  <c r="P219" i="2"/>
  <c r="R219" i="2"/>
  <c r="BK219" i="2"/>
  <c r="W29" i="1"/>
  <c r="P89" i="2"/>
  <c r="W27" i="1"/>
  <c r="AT52" i="1"/>
  <c r="T219" i="2"/>
  <c r="T89" i="2"/>
  <c r="BK191" i="2"/>
  <c r="W28" i="1"/>
  <c r="R89" i="2"/>
  <c r="W26" i="1"/>
  <c r="AV51" i="1"/>
  <c r="J65" i="2" l="1"/>
  <c r="P88" i="2"/>
  <c r="AU52" i="1" s="1"/>
  <c r="AU51" i="1" s="1"/>
  <c r="R88" i="2"/>
  <c r="T88" i="2"/>
  <c r="J191" i="2"/>
  <c r="J61" i="2" s="1"/>
  <c r="BK89" i="2"/>
  <c r="AT51" i="1"/>
  <c r="AK26" i="1"/>
  <c r="BK88" i="2" l="1"/>
  <c r="J89" i="2"/>
  <c r="J57" i="2" l="1"/>
  <c r="J88" i="2"/>
  <c r="J27" i="2" s="1"/>
  <c r="J56" i="2"/>
  <c r="J36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<sst xmlns="http://schemas.openxmlformats.org/spreadsheetml/2006/main" count="2203" uniqueCount="508">
  <si>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</si>
  <si>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</si>
  <si>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</si>
  <si>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</si>
  <si>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</si>
  <si>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</si>
  <si>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</si>
  <si>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{58042f79-d80b-4967-826a-1b45e27b5440}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</si>
  <si>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</si>
  <si>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</si>
  <si>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</si>
  <si>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</si>
  <si>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</si>
  <si>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</si>
  <si>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</si>
  <si>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</si>
  <si>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M-2018-012</t>
  </si>
  <si>
    <t>Stavba:</t>
  </si>
  <si>
    <t>KSO:</t>
  </si>
  <si>
    <t>CC-CZ:</t>
  </si>
  <si>
    <t>Místo:</t>
  </si>
  <si>
    <t xml:space="preserve"> </t>
  </si>
  <si>
    <t>Datum:</t>
  </si>
  <si>
    <t>5. 11. 2018</t>
  </si>
  <si>
    <t>Zadavatel:</t>
  </si>
  <si>
    <t>IČ:</t>
  </si>
  <si>
    <t>DIČ:</t>
  </si>
  <si>
    <t>Uchazeč:</t>
  </si>
  <si>
    <t>Projektant:</t>
  </si>
  <si>
    <t>65968263</t>
  </si>
  <si>
    <t>Ing.Jana Máchová - vodohospodářská projekce</t>
  </si>
  <si>
    <t>CZ 7053091243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</si>
  <si>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</si>
  <si>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</si>
  <si>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</si>
  <si>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</si>
  <si>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</si>
  <si>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</si>
  <si>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</si>
  <si>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</si>
  <si>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</si>
  <si>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</si>
  <si>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</si>
  <si>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</si>
  <si>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</si>
  <si>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</si>
  <si>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</si>
  <si>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</si>
  <si>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</si>
  <si>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</si>
  <si>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</si>
  <si>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</si>
  <si>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</si>
  <si>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</si>
  <si>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</si>
  <si>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</si>
  <si>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</si>
  <si>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</si>
  <si>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</si>
  <si>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</si>
  <si>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</si>
  <si>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</si>
  <si>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</si>
  <si>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</si>
  <si>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</si>
  <si>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</si>
  <si>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</si>
  <si>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</si>
  <si>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</si>
  <si>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</si>
  <si>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</si>
  <si>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</si>
  <si>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</si>
  <si>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</si>
  <si>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</si>
  <si>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opevnění a probírka břehového porostu</t>
  </si>
  <si>
    <t>STA</t>
  </si>
  <si>
    <t>1</t>
  </si>
  <si>
    <t>{66edcf78-30f4-4e4c-8b70-c9bae89378e4}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</si>
  <si>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</si>
  <si>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</si>
  <si>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</si>
  <si>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</si>
  <si>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</si>
  <si>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</si>
  <si>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</si>
  <si>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</si>
  <si>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Oprava opevnění a probírka břehového porostu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</si>
  <si>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</si>
  <si>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</si>
  <si>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</si>
  <si>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</si>
  <si>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</si>
  <si>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</si>
  <si>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</si>
  <si>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</si>
  <si>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</si>
  <si>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</si>
  <si>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</si>
  <si>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</si>
  <si>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</si>
  <si>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</si>
  <si>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</si>
  <si>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</si>
  <si>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</si>
  <si>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</si>
  <si>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</si>
  <si>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</si>
  <si>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</si>
  <si>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</si>
  <si>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</si>
  <si>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</si>
  <si>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</si>
  <si>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</si>
  <si>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</si>
  <si>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</si>
  <si>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</si>
  <si>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</si>
  <si>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</si>
  <si>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</si>
  <si>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</si>
  <si>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</si>
  <si>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</si>
  <si>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111103202</t>
  </si>
  <si>
    <t>Kosení s ponecháním na místě ve vegetačním období travního porostu středně hustého</t>
  </si>
  <si>
    <t>ha</t>
  </si>
  <si>
    <t>CS ÚRS 2018 02</t>
  </si>
  <si>
    <t>4</t>
  </si>
  <si>
    <t>-29144943</t>
  </si>
  <si>
    <t>VV</t>
  </si>
  <si>
    <t>4*1335/10000</t>
  </si>
  <si>
    <t>Součet</t>
  </si>
  <si>
    <t>111201401</t>
  </si>
  <si>
    <t>Spálení odstraněných křovin a stromů na hromadách průměru kmene do 100 mm pro jakoukoliv plochu</t>
  </si>
  <si>
    <t>m2</t>
  </si>
  <si>
    <t>243359498</t>
  </si>
  <si>
    <t>274,00</t>
  </si>
  <si>
    <t>3</t>
  </si>
  <si>
    <t>111203201</t>
  </si>
  <si>
    <t>Odstranění křovin a stromů s ponecháním kořenů průměru kmene do 100 mm, při jakémkoliv sklonu terénu mimo LTM, při celkové ploše do 1 000 m2</t>
  </si>
  <si>
    <t>-232561170</t>
  </si>
  <si>
    <t>1112119R.1</t>
  </si>
  <si>
    <t>Spálení nevyužité dřevní hmoty</t>
  </si>
  <si>
    <t>m3</t>
  </si>
  <si>
    <t>-1429736387</t>
  </si>
  <si>
    <t>5</t>
  </si>
  <si>
    <t>112101101</t>
  </si>
  <si>
    <t>Odstranění stromů s odřezáním kmene a s odvětvením listnatých, průměru kmene přes 100 do 300 mm</t>
  </si>
  <si>
    <t>kus</t>
  </si>
  <si>
    <t>-42414039</t>
  </si>
  <si>
    <t>"listnaté,kmen do 30 cm" 58</t>
  </si>
  <si>
    <t>6</t>
  </si>
  <si>
    <t>112101102</t>
  </si>
  <si>
    <t>Odstranění stromů s odřezáním kmene a s odvětvením listnatých, průměru kmene přes 300 do 500 mm</t>
  </si>
  <si>
    <t>818352396</t>
  </si>
  <si>
    <t>"listnaté,kmen do 50 cm" 15</t>
  </si>
  <si>
    <t>7</t>
  </si>
  <si>
    <t>112101103</t>
  </si>
  <si>
    <t>Odstranění stromů s odřezáním kmene a s odvětvením listnatých, průměru kmene přes 500 do 700 mm</t>
  </si>
  <si>
    <t>1938458772</t>
  </si>
  <si>
    <t>"listnaté,kmen do 70 cm" 3</t>
  </si>
  <si>
    <t>8</t>
  </si>
  <si>
    <t>112101105</t>
  </si>
  <si>
    <t>Odstranění stromů s odřezáním kmene a s odvětvením listnatých, průměru kmene přes 900 do 1100 mm</t>
  </si>
  <si>
    <t>-1506673412</t>
  </si>
  <si>
    <t>"listnaté,kmen do 100 cm" 4</t>
  </si>
  <si>
    <t>9</t>
  </si>
  <si>
    <t>112101108</t>
  </si>
  <si>
    <t>Kácení stromů s odřezáním kmene a s odvětvením listnatých, průměru kmene přes 1100 do 1500 mm</t>
  </si>
  <si>
    <t>-1220383730</t>
  </si>
  <si>
    <t>"listnaté,kmen do 150 cm" 1</t>
  </si>
  <si>
    <t>10</t>
  </si>
  <si>
    <t>1121011R1.1</t>
  </si>
  <si>
    <t>Vývraty D kmene do 300 mm</t>
  </si>
  <si>
    <t>-769081946</t>
  </si>
  <si>
    <t>"listnaté, kmen do 30 cm - vývraty" 9</t>
  </si>
  <si>
    <t>11</t>
  </si>
  <si>
    <t>1121011R2.1</t>
  </si>
  <si>
    <t>Vývraty D kmene do 500 mm</t>
  </si>
  <si>
    <t>959743344</t>
  </si>
  <si>
    <t>"listnaté, kmen do 50 cm - vývraty" 2</t>
  </si>
  <si>
    <t>12</t>
  </si>
  <si>
    <t>112111111</t>
  </si>
  <si>
    <t>Spálení větví stromů všech druhů stromů o průměru kmene přes 0,10 m na hromadách</t>
  </si>
  <si>
    <t>2112781240</t>
  </si>
  <si>
    <t>"listnaté, kmen do 30 cm - vývraty" 2</t>
  </si>
  <si>
    <t>13</t>
  </si>
  <si>
    <t>112151112</t>
  </si>
  <si>
    <t>Pokácení stromu směrové v celku s odřezáním kmene a s odvětvením průměru kmene přes 200 do 300 mm</t>
  </si>
  <si>
    <t>-996754498</t>
  </si>
  <si>
    <t>14</t>
  </si>
  <si>
    <t>112151114</t>
  </si>
  <si>
    <t>Pokácení stromu směrové v celku s odřezáním kmene a s odvětvením průměru kmene přes 400 do 500 mm</t>
  </si>
  <si>
    <t>1331606468</t>
  </si>
  <si>
    <t>112201101</t>
  </si>
  <si>
    <t>Odstranění pařezů s jejich vykopáním, vytrháním nebo odstřelením, s přesekáním kořenů průměru přes 100 do 300 mm</t>
  </si>
  <si>
    <t>1149297361</t>
  </si>
  <si>
    <t>"listnaté, kmen do 30 cm " 10</t>
  </si>
  <si>
    <t>16</t>
  </si>
  <si>
    <t>112211111</t>
  </si>
  <si>
    <t>Spálení pařezů na hromadách průměru přes 0,10 do 0,30 m</t>
  </si>
  <si>
    <t>381057612</t>
  </si>
  <si>
    <t>124203101</t>
  </si>
  <si>
    <t>Vykopávky pro koryta vodotečí s přehozením výkopku na vzdálenost do 3 m nebo s naložením na dopravní prostředek v hornině tř. 3 do 1 000 m3</t>
  </si>
  <si>
    <t>224923592</t>
  </si>
  <si>
    <t>513,95</t>
  </si>
  <si>
    <t>124203109</t>
  </si>
  <si>
    <t>Vykopávky pro koryta vodotečí s přehozením výkopku na vzdálenost do 3 m nebo s naložením na dopravní prostředek v hornině tř. 3 Příplatek k cenám za lepivost horniny tř. 3</t>
  </si>
  <si>
    <t>-569089435</t>
  </si>
  <si>
    <t>"lepivost 50%" 513,95*0,5</t>
  </si>
  <si>
    <t>162201101</t>
  </si>
  <si>
    <t>Vodorovné přemístění výkopku nebo sypaniny po suchu na obvyklém dopravním prostředku, bez naložení výkopku, avšak se složením bez rozhrnutí z horniny tř. 1 až 4 na vzdálenost do 20 m</t>
  </si>
  <si>
    <t>-238196064</t>
  </si>
  <si>
    <t>"vykopávky na meziskládku a zpět do násypů" 513,95*2</t>
  </si>
  <si>
    <t>171101103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</si>
  <si>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</si>
  <si>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-990883420</t>
  </si>
  <si>
    <t>"násypy" 513,95</t>
  </si>
  <si>
    <t>181151311</t>
  </si>
  <si>
    <t>Plošná úprava terénu v zemině tř. 1 až 4 s urovnáním povrchu bez doplnění ornice souvislé plochy přes 500 m2 při nerovnostech terénu přes 50 do 100 mm v rovině nebo na svahu do 1:5</t>
  </si>
  <si>
    <t>-500959880</t>
  </si>
  <si>
    <t>4*1335</t>
  </si>
  <si>
    <t>181411121</t>
  </si>
  <si>
    <t>Založení trávníku na půdě předem připravené plochy do 1000 m2 výsevem včetně utažení lučního v rovině nebo na svahu do 1:5</t>
  </si>
  <si>
    <t>724785023</t>
  </si>
  <si>
    <t>5340</t>
  </si>
  <si>
    <t>Mezisoučet</t>
  </si>
  <si>
    <t>185803101</t>
  </si>
  <si>
    <t>Shrabání pokoseného porostu a organických naplavenin a spálení po zaschnutí pokoseného porostu s uložením na hromady na vzdálenost do 30 m od okraje hladiny divokého porostu</t>
  </si>
  <si>
    <t>-1833669603</t>
  </si>
  <si>
    <t>5340/10000</t>
  </si>
  <si>
    <t>M</t>
  </si>
  <si>
    <t>00572100</t>
  </si>
  <si>
    <t>osivo jetelotráva intenzivní víceletá</t>
  </si>
  <si>
    <t>kg</t>
  </si>
  <si>
    <t>1806139639</t>
  </si>
  <si>
    <t>5340*0,025*1,05</t>
  </si>
  <si>
    <t>Vodorovné konstrukce</t>
  </si>
  <si>
    <t>462511270</t>
  </si>
  <si>
    <t>Zához z lomového kamene neupraveného záhozového bez proštěrkování z terénu, hmotnosti jednotlivých kamenů do 200 kg</t>
  </si>
  <si>
    <t>-2045445753</t>
  </si>
  <si>
    <t>"nátrže" 717,65</t>
  </si>
  <si>
    <t>462519002</t>
  </si>
  <si>
    <t>Zához z lomového kamene neupraveného záhozového Příplatek k cenám za urovnání viditelných ploch záhozu z kamene, hmotnosti jednotlivých kamenů do 200 kg</t>
  </si>
  <si>
    <t>-1469713916</t>
  </si>
  <si>
    <t>Komunikace pozemní</t>
  </si>
  <si>
    <t>564751111</t>
  </si>
  <si>
    <t>Podklad nebo kryt z kameniva hrubého drceného vel. 32-63 mm s rozprostřením a zhutněním, po zhutnění tl. 150 mm</t>
  </si>
  <si>
    <t>1695141181</t>
  </si>
  <si>
    <t>"dočasná vozovka" 3,0*200</t>
  </si>
  <si>
    <t>564831111</t>
  </si>
  <si>
    <t>Podklad ze štěrkodrti ŠD s rozprostřením a zhutněním, po zhutnění tl. 100 mm</t>
  </si>
  <si>
    <t>142732690</t>
  </si>
  <si>
    <t>Ostatní konstrukce a práce, bourání</t>
  </si>
  <si>
    <t>96</t>
  </si>
  <si>
    <t>Bourání konstrukcí</t>
  </si>
  <si>
    <t>113152112</t>
  </si>
  <si>
    <t>Odstranění podkladů zpevněných ploch s přemístěním na skládku na vzdálenost do 20 m nebo s naložením na dopravní prostředek z kameniva drceného</t>
  </si>
  <si>
    <t>1674613077</t>
  </si>
  <si>
    <t>"HK 32-63" 600*0,15</t>
  </si>
  <si>
    <t>"ŠD"3*200*0,1</t>
  </si>
  <si>
    <t>11420310R</t>
  </si>
  <si>
    <t>Rozebrání dlažeb nebo záhozů s naložením na dopravní prostředek dlažeb z lomového kamene nebo betonových tvárnic na sucho nebo se spárami vyplněnými pískem nebo drnem</t>
  </si>
  <si>
    <t>104015216</t>
  </si>
  <si>
    <t>905*(0,5+0,7+0,7)*0,1</t>
  </si>
  <si>
    <t>997</t>
  </si>
  <si>
    <t>Přesun sutě</t>
  </si>
  <si>
    <t>997002511</t>
  </si>
  <si>
    <t>Vodorovné přemístění suti a vybouraných hmot bez naložení, se složením a hrubým urovnáním na vzdálenost do 1 km</t>
  </si>
  <si>
    <t>t</t>
  </si>
  <si>
    <t>1750805587</t>
  </si>
  <si>
    <t>"HK 32-63+ ŠD" 195,000</t>
  </si>
  <si>
    <t>"panely z potoka" 421,278</t>
  </si>
  <si>
    <t>997002519</t>
  </si>
  <si>
    <t>Vodorovné přemístění suti a vybouraných hmot bez naložení, se složením a hrubým urovnáním Příplatek k ceně za každý další i započatý 1 km přes 1 km</t>
  </si>
  <si>
    <t>-410573099</t>
  </si>
  <si>
    <t xml:space="preserve">"skládka 15 km" </t>
  </si>
  <si>
    <t>"panely z potoka" 421,278*14</t>
  </si>
  <si>
    <t>997013801</t>
  </si>
  <si>
    <t>Poplatek za uložení stavebního odpadu na skládce (skládkovné) z prostého betonu zatříděného do Katalogu odpadů pod kódem 170 101</t>
  </si>
  <si>
    <t>112555113</t>
  </si>
  <si>
    <t>997013806</t>
  </si>
  <si>
    <t>Poplatek za uložení stavebního odpadu na skládce (skládkovné) Poplatek za uložení stavebního odpadu z kameniva s příměsí zeminy na skládce (skládkovné)</t>
  </si>
  <si>
    <t>-1797146596</t>
  </si>
  <si>
    <t>998</t>
  </si>
  <si>
    <t>Přesun hmot</t>
  </si>
  <si>
    <t>998332011</t>
  </si>
  <si>
    <t>Přesun hmot pro úpravy vodních toků a kanály, hráze rybníků apod. dopravní vzdálenost do 500 m</t>
  </si>
  <si>
    <t>1288312542</t>
  </si>
  <si>
    <t>VRN</t>
  </si>
  <si>
    <t>Vedlejší rozpočtové náklady</t>
  </si>
  <si>
    <t>VRN1</t>
  </si>
  <si>
    <t>Průzkumné, geodetické a projektové práce</t>
  </si>
  <si>
    <t>012103001</t>
  </si>
  <si>
    <t>Průzkumné, geodetické a projektové práce geodetické práce Geodetické práce před výstavbou - vytýčení stavby</t>
  </si>
  <si>
    <t>1024</t>
  </si>
  <si>
    <t>-2143016422</t>
  </si>
  <si>
    <t>012303001</t>
  </si>
  <si>
    <t>Průzkumné, geodetické a projektové práce geodetické práce Geodetické práce po výstavbě - zaměření skutečného provedení stavby</t>
  </si>
  <si>
    <t>908357534</t>
  </si>
  <si>
    <t>013254000</t>
  </si>
  <si>
    <t>Průzkumné, geodetické a projektové práce projektové práce dokumentace stavby (výkresová a textová) skutečného provedení stavby</t>
  </si>
  <si>
    <t>-32325713</t>
  </si>
  <si>
    <t>VRN3</t>
  </si>
  <si>
    <t>Zařízení staveniště</t>
  </si>
  <si>
    <t>030001000</t>
  </si>
  <si>
    <t>Základní rozdělení průvodních činností a nákladů zařízení staveniště</t>
  </si>
  <si>
    <t>1548704354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</si>
  <si>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</si>
  <si>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</si>
  <si>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</si>
  <si>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</si>
  <si>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</si>
  <si>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</si>
  <si>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</si>
  <si>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</si>
  <si>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</si>
  <si>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</si>
  <si>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</si>
  <si>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</si>
  <si>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</si>
  <si>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</si>
  <si>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</si>
  <si>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</si>
  <si>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</si>
  <si>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</si>
  <si>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</si>
  <si>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</si>
  <si>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</si>
  <si>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</si>
  <si>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</si>
  <si>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</si>
  <si>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</si>
  <si>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</si>
  <si>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</si>
  <si>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</si>
  <si>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</si>
  <si>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</si>
  <si>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</si>
  <si>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</si>
  <si>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</si>
  <si>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</si>
  <si>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</si>
  <si>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</si>
  <si>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</si>
  <si>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</si>
  <si>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</si>
  <si>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</si>
  <si>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</si>
  <si>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</si>
  <si>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</si>
  <si>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</si>
  <si>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</si>
  <si>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</si>
  <si>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</si>
  <si>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</si>
  <si>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</si>
  <si>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</si>
  <si>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</si>
  <si>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</si>
  <si>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</si>
  <si>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</si>
  <si>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</si>
  <si>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</si>
  <si>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</si>
  <si>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</si>
  <si>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</si>
  <si>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</si>
  <si>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</si>
  <si>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</si>
  <si>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</si>
  <si>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</si>
  <si>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</si>
  <si>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</si>
  <si>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</si>
  <si>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</si>
  <si>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</si>
  <si>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</si>
  <si>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</si>
  <si>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</si>
  <si>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</si>
  <si>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</si>
  <si>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</si>
  <si>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</si>
  <si>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</si>
  <si>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</si>
  <si>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</si>
  <si>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</si>
  <si>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</si>
  <si>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</si>
  <si>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</si>
  <si>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</si>
  <si>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</si>
  <si>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</si>
  <si>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</si>
  <si>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</si>
  <si>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</si>
  <si>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</si>
  <si>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</si>
  <si>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</si>
  <si>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</si>
  <si>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</si>
  <si>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</si>
  <si>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</si>
  <si>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</si>
  <si>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</si>
  <si>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</si>
  <si>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</si>
  <si>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</si>
  <si>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</si>
  <si>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</si>
  <si>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</si>
  <si>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</si>
  <si>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</si>
  <si>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</si>
  <si>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</si>
  <si>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</si>
  <si>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</si>
  <si>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</si>
  <si>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</si>
  <si>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</si>
  <si>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</si>
  <si>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</si>
  <si>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</si>
  <si>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</si>
  <si>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</si>
  <si>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</si>
  <si>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</si>
  <si>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</si>
  <si>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</si>
  <si>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</si>
  <si>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</si>
  <si>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</si>
  <si>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</si>
  <si>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</si>
  <si>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</si>
  <si>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</si>
  <si>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</si>
  <si>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</si>
  <si>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</si>
  <si>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</si>
  <si>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</si>
  <si>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</si>
  <si>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</si>
  <si>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</si>
  <si>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</si>
  <si>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</si>
  <si>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</si>
  <si>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</si>
  <si>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</si>
  <si>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</si>
  <si>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</si>
  <si>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</si>
  <si>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</si>
  <si>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</si>
  <si>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</si>
  <si>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</si>
  <si>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</si>
  <si>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</si>
  <si>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</si>
  <si>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</si>
  <si>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</si>
  <si>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</si>
  <si>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</si>
  <si>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</si>
  <si>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</si>
  <si>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</si>
  <si>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</si>
  <si>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</si>
  <si>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</si>
  <si>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</si>
  <si>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</si>
  <si>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</si>
  <si>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</si>
  <si>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</si>
  <si>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</si>
  <si>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</si>
  <si>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</si>
  <si>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</si>
  <si>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</si>
  <si>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</si>
  <si>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</si>
  <si>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</si>
  <si>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</si>
  <si>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</si>
  <si>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</si>
  <si>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</si>
  <si>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</si>
  <si>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</si>
  <si>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</si>
  <si>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</si>
  <si>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Rožmitál na Šumavě</t>
  </si>
  <si>
    <t>Povodí Vltavy s.p.</t>
  </si>
  <si>
    <r>
      <t xml:space="preserve">DVT, Michnický potok ř. km 0,065 - 1,400, </t>
    </r>
    <r>
      <rPr>
        <b/>
        <i/>
        <sz val="12"/>
        <rFont val="Trebuchet MS"/>
        <family val="2"/>
        <charset val="238"/>
      </rPr>
      <t xml:space="preserve">IDVT 10263804 - </t>
    </r>
    <r>
      <rPr>
        <b/>
        <sz val="12"/>
        <rFont val="Trebuchet MS"/>
      </rPr>
      <t xml:space="preserve">oprava opevnění </t>
    </r>
  </si>
  <si>
    <t>"listnaté,kmen do 30 cm" 58*5,5*3,14*0,1*0,1</t>
  </si>
  <si>
    <t>"listnaté,kmen do 50 cm" 15*6,5*3,14*0,2*0,2</t>
  </si>
  <si>
    <t>"listnaté, kmen do 30 cm - vývraty" 9*5,5*3,14*0,1*0,1</t>
  </si>
  <si>
    <t>"listnaté, kmen do 50 cm - vývraty" 2*6,5*3,14*0,2*0,2</t>
  </si>
  <si>
    <t>"listnaté,kmen do 70 cm" 3*7,5*3,14*0,3*0,3</t>
  </si>
  <si>
    <t>"listnaté,kmen do 100 cm" 4*11,0*3,14*0,5*0,5</t>
  </si>
  <si>
    <t>"listnaté,kmen do 150 cm" 1*11,0*3,14*0,6*0,6</t>
  </si>
  <si>
    <t>"veškerá dřevní hmota bude spálena"</t>
  </si>
  <si>
    <t>"nové opevnění toku" 0,625*1335 - tl. 30 cm</t>
  </si>
  <si>
    <t>1,9*1335</t>
  </si>
  <si>
    <t>"štěrková cesta" 195*14</t>
  </si>
  <si>
    <t>"dočasná cesta" 3,0*200</t>
  </si>
  <si>
    <t>"podklady dočasné cesty"195,00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</si>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</sst>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i/>
      <sz val="12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80008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2" borderId="0" xfId="0" applyFill="1" applyProtection="1"/>
    <xf numFmtId="0" fontId="30" fillId="2" borderId="0" xfId="1" applyFont="1" applyFill="1" applyAlignment="1" applyProtection="1">
      <alignment vertical="center"/>
    </xf>
    <xf numFmtId="0" fontId="43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0" borderId="28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47" fillId="0" borderId="0" xfId="0" applyFont="1" applyBorder="1" applyAlignment="1">
      <alignment horizontal="left" vertical="center"/>
    </xf>
    <xf numFmtId="0" fontId="48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vertical="center" wrapText="1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46" fillId="0" borderId="0" xfId="0" applyFont="1" applyBorder="1" applyAlignment="1">
      <alignment horizontal="left" vertical="top" wrapText="1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 applyProtection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K7" sqref="K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01" t="s">
        <v>8</v>
      </c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S4" s="24" t="s">
        <v>14</v>
      </c>
    </row>
    <row r="5" spans="1:74" ht="14.45" customHeight="1">
      <c r="B5" s="28"/>
      <c r="C5" s="29"/>
      <c r="D5" s="33" t="s">
        <v>15</v>
      </c>
      <c r="E5" s="29"/>
      <c r="F5" s="29"/>
      <c r="G5" s="29"/>
      <c r="H5" s="29"/>
      <c r="I5" s="29"/>
      <c r="J5" s="29"/>
      <c r="K5" s="298" t="s">
        <v>16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9"/>
      <c r="AQ5" s="31"/>
      <c r="BS5" s="24" t="s">
        <v>9</v>
      </c>
    </row>
    <row r="6" spans="1:74" ht="36.950000000000003" customHeight="1">
      <c r="B6" s="28"/>
      <c r="C6" s="29"/>
      <c r="D6" s="35" t="s">
        <v>17</v>
      </c>
      <c r="E6" s="29"/>
      <c r="F6" s="29"/>
      <c r="G6" s="29"/>
      <c r="H6" s="29"/>
      <c r="I6" s="29"/>
      <c r="J6" s="29"/>
      <c r="K6" s="300" t="s">
        <v>493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9"/>
      <c r="AQ6" s="31"/>
      <c r="BS6" s="24" t="s">
        <v>9</v>
      </c>
    </row>
    <row r="7" spans="1:74" ht="14.45" customHeight="1">
      <c r="B7" s="28"/>
      <c r="C7" s="29"/>
      <c r="D7" s="36" t="s">
        <v>18</v>
      </c>
      <c r="E7" s="29"/>
      <c r="F7" s="29"/>
      <c r="G7" s="29"/>
      <c r="H7" s="29"/>
      <c r="I7" s="29"/>
      <c r="J7" s="29"/>
      <c r="K7" s="34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19</v>
      </c>
      <c r="AL7" s="29"/>
      <c r="AM7" s="29"/>
      <c r="AN7" s="34" t="s">
        <v>5</v>
      </c>
      <c r="AO7" s="29"/>
      <c r="AP7" s="29"/>
      <c r="AQ7" s="31"/>
      <c r="BS7" s="24" t="s">
        <v>9</v>
      </c>
    </row>
    <row r="8" spans="1:74" ht="14.45" customHeight="1">
      <c r="B8" s="28"/>
      <c r="C8" s="29"/>
      <c r="D8" s="36" t="s">
        <v>20</v>
      </c>
      <c r="E8" s="29"/>
      <c r="F8" s="29"/>
      <c r="G8" s="29"/>
      <c r="H8" s="29"/>
      <c r="I8" s="29"/>
      <c r="J8" s="29"/>
      <c r="K8" s="275" t="s">
        <v>491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22</v>
      </c>
      <c r="AL8" s="29"/>
      <c r="AM8" s="29"/>
      <c r="AN8" s="34" t="s">
        <v>23</v>
      </c>
      <c r="AO8" s="29"/>
      <c r="AP8" s="29"/>
      <c r="AQ8" s="31"/>
      <c r="BS8" s="24" t="s">
        <v>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S9" s="24" t="s">
        <v>9</v>
      </c>
    </row>
    <row r="10" spans="1:74" ht="14.45" customHeight="1">
      <c r="B10" s="28"/>
      <c r="C10" s="29"/>
      <c r="D10" s="36" t="s">
        <v>24</v>
      </c>
      <c r="E10" s="29"/>
      <c r="F10" s="29"/>
      <c r="G10" s="29"/>
      <c r="H10" s="29"/>
      <c r="I10" s="29"/>
      <c r="J10" s="29"/>
      <c r="K10" s="29" t="s">
        <v>492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25</v>
      </c>
      <c r="AL10" s="29"/>
      <c r="AM10" s="29"/>
      <c r="AN10" s="34" t="s">
        <v>5</v>
      </c>
      <c r="AO10" s="29"/>
      <c r="AP10" s="29"/>
      <c r="AQ10" s="31"/>
      <c r="BS10" s="24" t="s">
        <v>9</v>
      </c>
    </row>
    <row r="11" spans="1:74" ht="18.399999999999999" customHeight="1">
      <c r="B11" s="28"/>
      <c r="C11" s="29"/>
      <c r="D11" s="29"/>
      <c r="E11" s="34" t="s">
        <v>21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26</v>
      </c>
      <c r="AL11" s="29"/>
      <c r="AM11" s="29"/>
      <c r="AN11" s="34" t="s">
        <v>5</v>
      </c>
      <c r="AO11" s="29"/>
      <c r="AP11" s="29"/>
      <c r="AQ11" s="31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S12" s="24" t="s">
        <v>9</v>
      </c>
    </row>
    <row r="13" spans="1:74" ht="14.45" customHeight="1">
      <c r="B13" s="28"/>
      <c r="C13" s="29"/>
      <c r="D13" s="36" t="s">
        <v>27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25</v>
      </c>
      <c r="AL13" s="29"/>
      <c r="AM13" s="29"/>
      <c r="AN13" s="34" t="s">
        <v>5</v>
      </c>
      <c r="AO13" s="29"/>
      <c r="AP13" s="29"/>
      <c r="AQ13" s="31"/>
      <c r="BS13" s="24" t="s">
        <v>9</v>
      </c>
    </row>
    <row r="14" spans="1:74" ht="15">
      <c r="B14" s="28"/>
      <c r="C14" s="29"/>
      <c r="D14" s="29"/>
      <c r="E14" s="34" t="s">
        <v>21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36" t="s">
        <v>26</v>
      </c>
      <c r="AL14" s="29"/>
      <c r="AM14" s="29"/>
      <c r="AN14" s="34" t="s">
        <v>5</v>
      </c>
      <c r="AO14" s="29"/>
      <c r="AP14" s="29"/>
      <c r="AQ14" s="31"/>
      <c r="BS14" s="24" t="s">
        <v>9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S15" s="24" t="s">
        <v>6</v>
      </c>
    </row>
    <row r="16" spans="1:74" ht="14.45" customHeight="1">
      <c r="B16" s="28"/>
      <c r="C16" s="29"/>
      <c r="D16" s="36" t="s">
        <v>28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25</v>
      </c>
      <c r="AL16" s="29"/>
      <c r="AM16" s="29"/>
      <c r="AN16" s="34" t="s">
        <v>29</v>
      </c>
      <c r="AO16" s="29"/>
      <c r="AP16" s="29"/>
      <c r="AQ16" s="31"/>
      <c r="BS16" s="24" t="s">
        <v>6</v>
      </c>
    </row>
    <row r="17" spans="2:71" ht="18.399999999999999" customHeight="1">
      <c r="B17" s="28"/>
      <c r="C17" s="29"/>
      <c r="D17" s="29"/>
      <c r="E17" s="34" t="s">
        <v>30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26</v>
      </c>
      <c r="AL17" s="29"/>
      <c r="AM17" s="29"/>
      <c r="AN17" s="34" t="s">
        <v>31</v>
      </c>
      <c r="AO17" s="29"/>
      <c r="AP17" s="29"/>
      <c r="AQ17" s="31"/>
      <c r="BS17" s="24" t="s">
        <v>32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S18" s="24" t="s">
        <v>9</v>
      </c>
    </row>
    <row r="19" spans="2:71" ht="14.45" customHeight="1">
      <c r="B19" s="28"/>
      <c r="C19" s="29"/>
      <c r="D19" s="36" t="s">
        <v>33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S19" s="24" t="s">
        <v>9</v>
      </c>
    </row>
    <row r="20" spans="2:71" ht="57" customHeight="1">
      <c r="B20" s="28"/>
      <c r="C20" s="29"/>
      <c r="D20" s="29"/>
      <c r="E20" s="307" t="s">
        <v>34</v>
      </c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29"/>
      <c r="AP20" s="29"/>
      <c r="AQ20" s="31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</row>
    <row r="22" spans="2:71" ht="6.95" customHeight="1">
      <c r="B22" s="28"/>
      <c r="C22" s="29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9"/>
      <c r="AQ22" s="31"/>
    </row>
    <row r="23" spans="2:71" s="1" customFormat="1" ht="25.9" customHeight="1">
      <c r="B23" s="38"/>
      <c r="C23" s="39"/>
      <c r="D23" s="40" t="s">
        <v>35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08">
        <f>ROUND(AG51,2)</f>
        <v>0</v>
      </c>
      <c r="AL23" s="309"/>
      <c r="AM23" s="309"/>
      <c r="AN23" s="309"/>
      <c r="AO23" s="309"/>
      <c r="AP23" s="39"/>
      <c r="AQ23" s="42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10" t="s">
        <v>36</v>
      </c>
      <c r="M25" s="310"/>
      <c r="N25" s="310"/>
      <c r="O25" s="310"/>
      <c r="P25" s="39"/>
      <c r="Q25" s="39"/>
      <c r="R25" s="39"/>
      <c r="S25" s="39"/>
      <c r="T25" s="39"/>
      <c r="U25" s="39"/>
      <c r="V25" s="39"/>
      <c r="W25" s="310" t="s">
        <v>37</v>
      </c>
      <c r="X25" s="310"/>
      <c r="Y25" s="310"/>
      <c r="Z25" s="310"/>
      <c r="AA25" s="310"/>
      <c r="AB25" s="310"/>
      <c r="AC25" s="310"/>
      <c r="AD25" s="310"/>
      <c r="AE25" s="310"/>
      <c r="AF25" s="39"/>
      <c r="AG25" s="39"/>
      <c r="AH25" s="39"/>
      <c r="AI25" s="39"/>
      <c r="AJ25" s="39"/>
      <c r="AK25" s="310" t="s">
        <v>38</v>
      </c>
      <c r="AL25" s="310"/>
      <c r="AM25" s="310"/>
      <c r="AN25" s="310"/>
      <c r="AO25" s="310"/>
      <c r="AP25" s="39"/>
      <c r="AQ25" s="42"/>
    </row>
    <row r="26" spans="2:71" s="2" customFormat="1" ht="14.45" customHeight="1">
      <c r="B26" s="44"/>
      <c r="C26" s="45"/>
      <c r="D26" s="46" t="s">
        <v>39</v>
      </c>
      <c r="E26" s="45"/>
      <c r="F26" s="46" t="s">
        <v>40</v>
      </c>
      <c r="G26" s="45"/>
      <c r="H26" s="45"/>
      <c r="I26" s="45"/>
      <c r="J26" s="45"/>
      <c r="K26" s="45"/>
      <c r="L26" s="297">
        <v>0.21</v>
      </c>
      <c r="M26" s="279"/>
      <c r="N26" s="279"/>
      <c r="O26" s="279"/>
      <c r="P26" s="45"/>
      <c r="Q26" s="45"/>
      <c r="R26" s="45"/>
      <c r="S26" s="45"/>
      <c r="T26" s="45"/>
      <c r="U26" s="45"/>
      <c r="V26" s="45"/>
      <c r="W26" s="278">
        <f>ROUND(AZ51,2)</f>
        <v>0</v>
      </c>
      <c r="X26" s="279"/>
      <c r="Y26" s="279"/>
      <c r="Z26" s="279"/>
      <c r="AA26" s="279"/>
      <c r="AB26" s="279"/>
      <c r="AC26" s="279"/>
      <c r="AD26" s="279"/>
      <c r="AE26" s="279"/>
      <c r="AF26" s="45"/>
      <c r="AG26" s="45"/>
      <c r="AH26" s="45"/>
      <c r="AI26" s="45"/>
      <c r="AJ26" s="45"/>
      <c r="AK26" s="278">
        <f>ROUND(AV51,2)</f>
        <v>0</v>
      </c>
      <c r="AL26" s="279"/>
      <c r="AM26" s="279"/>
      <c r="AN26" s="279"/>
      <c r="AO26" s="279"/>
      <c r="AP26" s="45"/>
      <c r="AQ26" s="47"/>
    </row>
    <row r="27" spans="2:71" s="2" customFormat="1" ht="14.45" customHeight="1">
      <c r="B27" s="44"/>
      <c r="C27" s="45"/>
      <c r="D27" s="45"/>
      <c r="E27" s="45"/>
      <c r="F27" s="46" t="s">
        <v>41</v>
      </c>
      <c r="G27" s="45"/>
      <c r="H27" s="45"/>
      <c r="I27" s="45"/>
      <c r="J27" s="45"/>
      <c r="K27" s="45"/>
      <c r="L27" s="297">
        <v>0.15</v>
      </c>
      <c r="M27" s="279"/>
      <c r="N27" s="279"/>
      <c r="O27" s="279"/>
      <c r="P27" s="45"/>
      <c r="Q27" s="45"/>
      <c r="R27" s="45"/>
      <c r="S27" s="45"/>
      <c r="T27" s="45"/>
      <c r="U27" s="45"/>
      <c r="V27" s="45"/>
      <c r="W27" s="278">
        <f>ROUND(BA51,2)</f>
        <v>0</v>
      </c>
      <c r="X27" s="279"/>
      <c r="Y27" s="279"/>
      <c r="Z27" s="279"/>
      <c r="AA27" s="279"/>
      <c r="AB27" s="279"/>
      <c r="AC27" s="279"/>
      <c r="AD27" s="279"/>
      <c r="AE27" s="279"/>
      <c r="AF27" s="45"/>
      <c r="AG27" s="45"/>
      <c r="AH27" s="45"/>
      <c r="AI27" s="45"/>
      <c r="AJ27" s="45"/>
      <c r="AK27" s="278">
        <f>ROUND(AW51,2)</f>
        <v>0</v>
      </c>
      <c r="AL27" s="279"/>
      <c r="AM27" s="279"/>
      <c r="AN27" s="279"/>
      <c r="AO27" s="279"/>
      <c r="AP27" s="45"/>
      <c r="AQ27" s="47"/>
    </row>
    <row r="28" spans="2:71" s="2" customFormat="1" ht="14.45" hidden="1" customHeight="1">
      <c r="B28" s="44"/>
      <c r="C28" s="45"/>
      <c r="D28" s="45"/>
      <c r="E28" s="45"/>
      <c r="F28" s="46" t="s">
        <v>42</v>
      </c>
      <c r="G28" s="45"/>
      <c r="H28" s="45"/>
      <c r="I28" s="45"/>
      <c r="J28" s="45"/>
      <c r="K28" s="45"/>
      <c r="L28" s="297">
        <v>0.21</v>
      </c>
      <c r="M28" s="279"/>
      <c r="N28" s="279"/>
      <c r="O28" s="279"/>
      <c r="P28" s="45"/>
      <c r="Q28" s="45"/>
      <c r="R28" s="45"/>
      <c r="S28" s="45"/>
      <c r="T28" s="45"/>
      <c r="U28" s="45"/>
      <c r="V28" s="45"/>
      <c r="W28" s="278">
        <f>ROUND(BB51,2)</f>
        <v>0</v>
      </c>
      <c r="X28" s="279"/>
      <c r="Y28" s="279"/>
      <c r="Z28" s="279"/>
      <c r="AA28" s="279"/>
      <c r="AB28" s="279"/>
      <c r="AC28" s="279"/>
      <c r="AD28" s="279"/>
      <c r="AE28" s="279"/>
      <c r="AF28" s="45"/>
      <c r="AG28" s="45"/>
      <c r="AH28" s="45"/>
      <c r="AI28" s="45"/>
      <c r="AJ28" s="45"/>
      <c r="AK28" s="278">
        <v>0</v>
      </c>
      <c r="AL28" s="279"/>
      <c r="AM28" s="279"/>
      <c r="AN28" s="279"/>
      <c r="AO28" s="279"/>
      <c r="AP28" s="45"/>
      <c r="AQ28" s="47"/>
    </row>
    <row r="29" spans="2:71" s="2" customFormat="1" ht="14.45" hidden="1" customHeight="1">
      <c r="B29" s="44"/>
      <c r="C29" s="45"/>
      <c r="D29" s="45"/>
      <c r="E29" s="45"/>
      <c r="F29" s="46" t="s">
        <v>43</v>
      </c>
      <c r="G29" s="45"/>
      <c r="H29" s="45"/>
      <c r="I29" s="45"/>
      <c r="J29" s="45"/>
      <c r="K29" s="45"/>
      <c r="L29" s="297">
        <v>0.15</v>
      </c>
      <c r="M29" s="279"/>
      <c r="N29" s="279"/>
      <c r="O29" s="279"/>
      <c r="P29" s="45"/>
      <c r="Q29" s="45"/>
      <c r="R29" s="45"/>
      <c r="S29" s="45"/>
      <c r="T29" s="45"/>
      <c r="U29" s="45"/>
      <c r="V29" s="45"/>
      <c r="W29" s="278">
        <f>ROUND(BC51,2)</f>
        <v>0</v>
      </c>
      <c r="X29" s="279"/>
      <c r="Y29" s="279"/>
      <c r="Z29" s="279"/>
      <c r="AA29" s="279"/>
      <c r="AB29" s="279"/>
      <c r="AC29" s="279"/>
      <c r="AD29" s="279"/>
      <c r="AE29" s="279"/>
      <c r="AF29" s="45"/>
      <c r="AG29" s="45"/>
      <c r="AH29" s="45"/>
      <c r="AI29" s="45"/>
      <c r="AJ29" s="45"/>
      <c r="AK29" s="278">
        <v>0</v>
      </c>
      <c r="AL29" s="279"/>
      <c r="AM29" s="279"/>
      <c r="AN29" s="279"/>
      <c r="AO29" s="279"/>
      <c r="AP29" s="45"/>
      <c r="AQ29" s="47"/>
    </row>
    <row r="30" spans="2:71" s="2" customFormat="1" ht="14.45" hidden="1" customHeight="1">
      <c r="B30" s="44"/>
      <c r="C30" s="45"/>
      <c r="D30" s="45"/>
      <c r="E30" s="45"/>
      <c r="F30" s="46" t="s">
        <v>44</v>
      </c>
      <c r="G30" s="45"/>
      <c r="H30" s="45"/>
      <c r="I30" s="45"/>
      <c r="J30" s="45"/>
      <c r="K30" s="45"/>
      <c r="L30" s="297">
        <v>0</v>
      </c>
      <c r="M30" s="279"/>
      <c r="N30" s="279"/>
      <c r="O30" s="279"/>
      <c r="P30" s="45"/>
      <c r="Q30" s="45"/>
      <c r="R30" s="45"/>
      <c r="S30" s="45"/>
      <c r="T30" s="45"/>
      <c r="U30" s="45"/>
      <c r="V30" s="45"/>
      <c r="W30" s="278">
        <f>ROUND(BD51,2)</f>
        <v>0</v>
      </c>
      <c r="X30" s="279"/>
      <c r="Y30" s="279"/>
      <c r="Z30" s="279"/>
      <c r="AA30" s="279"/>
      <c r="AB30" s="279"/>
      <c r="AC30" s="279"/>
      <c r="AD30" s="279"/>
      <c r="AE30" s="279"/>
      <c r="AF30" s="45"/>
      <c r="AG30" s="45"/>
      <c r="AH30" s="45"/>
      <c r="AI30" s="45"/>
      <c r="AJ30" s="45"/>
      <c r="AK30" s="278">
        <v>0</v>
      </c>
      <c r="AL30" s="279"/>
      <c r="AM30" s="279"/>
      <c r="AN30" s="279"/>
      <c r="AO30" s="279"/>
      <c r="AP30" s="45"/>
      <c r="AQ30" s="47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</row>
    <row r="32" spans="2:71" s="1" customFormat="1" ht="25.9" customHeight="1">
      <c r="B32" s="38"/>
      <c r="C32" s="48"/>
      <c r="D32" s="49" t="s">
        <v>45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46</v>
      </c>
      <c r="U32" s="50"/>
      <c r="V32" s="50"/>
      <c r="W32" s="50"/>
      <c r="X32" s="280" t="s">
        <v>47</v>
      </c>
      <c r="Y32" s="281"/>
      <c r="Z32" s="281"/>
      <c r="AA32" s="281"/>
      <c r="AB32" s="281"/>
      <c r="AC32" s="50"/>
      <c r="AD32" s="50"/>
      <c r="AE32" s="50"/>
      <c r="AF32" s="50"/>
      <c r="AG32" s="50"/>
      <c r="AH32" s="50"/>
      <c r="AI32" s="50"/>
      <c r="AJ32" s="50"/>
      <c r="AK32" s="305">
        <f>SUM(AK23:AK30)</f>
        <v>0</v>
      </c>
      <c r="AL32" s="281"/>
      <c r="AM32" s="281"/>
      <c r="AN32" s="281"/>
      <c r="AO32" s="306"/>
      <c r="AP32" s="48"/>
      <c r="AQ32" s="52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>
      <c r="B39" s="38"/>
      <c r="C39" s="58" t="s">
        <v>48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9"/>
      <c r="C41" s="60" t="s">
        <v>15</v>
      </c>
      <c r="L41" s="3" t="str">
        <f>K5</f>
        <v>M-2018-012</v>
      </c>
      <c r="AR41" s="59"/>
    </row>
    <row r="42" spans="2:56" s="4" customFormat="1" ht="36.950000000000003" customHeight="1">
      <c r="B42" s="61"/>
      <c r="C42" s="62" t="s">
        <v>17</v>
      </c>
      <c r="L42" s="303" t="str">
        <f>K6</f>
        <v xml:space="preserve">DVT, Michnický potok ř. km 0,065 - 1,400, IDVT 10263804 - oprava opevnění </v>
      </c>
      <c r="M42" s="304"/>
      <c r="N42" s="304"/>
      <c r="O42" s="304"/>
      <c r="P42" s="304"/>
      <c r="Q42" s="304"/>
      <c r="R42" s="304"/>
      <c r="S42" s="304"/>
      <c r="T42" s="304"/>
      <c r="U42" s="304"/>
      <c r="V42" s="304"/>
      <c r="W42" s="304"/>
      <c r="X42" s="304"/>
      <c r="Y42" s="304"/>
      <c r="Z42" s="304"/>
      <c r="AA42" s="304"/>
      <c r="AB42" s="304"/>
      <c r="AC42" s="304"/>
      <c r="AD42" s="304"/>
      <c r="AE42" s="304"/>
      <c r="AF42" s="304"/>
      <c r="AG42" s="304"/>
      <c r="AH42" s="304"/>
      <c r="AI42" s="304"/>
      <c r="AJ42" s="304"/>
      <c r="AK42" s="304"/>
      <c r="AL42" s="304"/>
      <c r="AM42" s="304"/>
      <c r="AN42" s="304"/>
      <c r="AO42" s="304"/>
      <c r="AR42" s="61"/>
    </row>
    <row r="43" spans="2:56" s="1" customFormat="1" ht="6.95" customHeight="1">
      <c r="B43" s="38"/>
      <c r="AR43" s="38"/>
    </row>
    <row r="44" spans="2:56" s="1" customFormat="1" ht="15">
      <c r="B44" s="38"/>
      <c r="C44" s="60" t="s">
        <v>20</v>
      </c>
      <c r="L44" s="63" t="str">
        <f>IF(K8="","",K8)</f>
        <v>Rožmitál na Šumavě</v>
      </c>
      <c r="AI44" s="60" t="s">
        <v>22</v>
      </c>
      <c r="AM44" s="287" t="str">
        <f>IF(AN8= "","",AN8)</f>
        <v>5. 11. 2018</v>
      </c>
      <c r="AN44" s="287"/>
      <c r="AR44" s="38"/>
    </row>
    <row r="45" spans="2:56" s="1" customFormat="1" ht="6.95" customHeight="1">
      <c r="B45" s="38"/>
      <c r="AR45" s="38"/>
    </row>
    <row r="46" spans="2:56" s="1" customFormat="1" ht="15">
      <c r="B46" s="38"/>
      <c r="C46" s="60" t="s">
        <v>24</v>
      </c>
      <c r="L46" s="3" t="str">
        <f>IF(E11= "","",E11)</f>
        <v xml:space="preserve"> </v>
      </c>
      <c r="AI46" s="60" t="s">
        <v>28</v>
      </c>
      <c r="AM46" s="288" t="str">
        <f>IF(E17="","",E17)</f>
        <v>Ing.Jana Máchová - vodohospodářská projekce</v>
      </c>
      <c r="AN46" s="288"/>
      <c r="AO46" s="288"/>
      <c r="AP46" s="288"/>
      <c r="AR46" s="38"/>
      <c r="AS46" s="289" t="s">
        <v>49</v>
      </c>
      <c r="AT46" s="290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>
      <c r="B47" s="38"/>
      <c r="C47" s="60" t="s">
        <v>27</v>
      </c>
      <c r="L47" s="3" t="str">
        <f>IF(E14="","",E14)</f>
        <v xml:space="preserve"> </v>
      </c>
      <c r="AR47" s="38"/>
      <c r="AS47" s="291"/>
      <c r="AT47" s="292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>
      <c r="B48" s="38"/>
      <c r="AR48" s="38"/>
      <c r="AS48" s="291"/>
      <c r="AT48" s="292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>
      <c r="B49" s="38"/>
      <c r="C49" s="293" t="s">
        <v>50</v>
      </c>
      <c r="D49" s="294"/>
      <c r="E49" s="294"/>
      <c r="F49" s="294"/>
      <c r="G49" s="294"/>
      <c r="H49" s="68"/>
      <c r="I49" s="295" t="s">
        <v>51</v>
      </c>
      <c r="J49" s="294"/>
      <c r="K49" s="294"/>
      <c r="L49" s="294"/>
      <c r="M49" s="294"/>
      <c r="N49" s="294"/>
      <c r="O49" s="294"/>
      <c r="P49" s="294"/>
      <c r="Q49" s="294"/>
      <c r="R49" s="294"/>
      <c r="S49" s="294"/>
      <c r="T49" s="294"/>
      <c r="U49" s="294"/>
      <c r="V49" s="294"/>
      <c r="W49" s="294"/>
      <c r="X49" s="294"/>
      <c r="Y49" s="294"/>
      <c r="Z49" s="294"/>
      <c r="AA49" s="294"/>
      <c r="AB49" s="294"/>
      <c r="AC49" s="294"/>
      <c r="AD49" s="294"/>
      <c r="AE49" s="294"/>
      <c r="AF49" s="294"/>
      <c r="AG49" s="296" t="s">
        <v>52</v>
      </c>
      <c r="AH49" s="294"/>
      <c r="AI49" s="294"/>
      <c r="AJ49" s="294"/>
      <c r="AK49" s="294"/>
      <c r="AL49" s="294"/>
      <c r="AM49" s="294"/>
      <c r="AN49" s="295" t="s">
        <v>53</v>
      </c>
      <c r="AO49" s="294"/>
      <c r="AP49" s="294"/>
      <c r="AQ49" s="69" t="s">
        <v>54</v>
      </c>
      <c r="AR49" s="38"/>
      <c r="AS49" s="70" t="s">
        <v>55</v>
      </c>
      <c r="AT49" s="71" t="s">
        <v>56</v>
      </c>
      <c r="AU49" s="71" t="s">
        <v>57</v>
      </c>
      <c r="AV49" s="71" t="s">
        <v>58</v>
      </c>
      <c r="AW49" s="71" t="s">
        <v>59</v>
      </c>
      <c r="AX49" s="71" t="s">
        <v>60</v>
      </c>
      <c r="AY49" s="71" t="s">
        <v>61</v>
      </c>
      <c r="AZ49" s="71" t="s">
        <v>62</v>
      </c>
      <c r="BA49" s="71" t="s">
        <v>63</v>
      </c>
      <c r="BB49" s="71" t="s">
        <v>64</v>
      </c>
      <c r="BC49" s="71" t="s">
        <v>65</v>
      </c>
      <c r="BD49" s="72" t="s">
        <v>66</v>
      </c>
    </row>
    <row r="50" spans="1:91" s="1" customFormat="1" ht="10.9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>
      <c r="B51" s="61"/>
      <c r="C51" s="74" t="s">
        <v>67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285">
        <f>ROUND(AG52,2)</f>
        <v>0</v>
      </c>
      <c r="AH51" s="285"/>
      <c r="AI51" s="285"/>
      <c r="AJ51" s="285"/>
      <c r="AK51" s="285"/>
      <c r="AL51" s="285"/>
      <c r="AM51" s="285"/>
      <c r="AN51" s="286">
        <f>SUM(AG51,AT51)</f>
        <v>0</v>
      </c>
      <c r="AO51" s="286"/>
      <c r="AP51" s="286"/>
      <c r="AQ51" s="76" t="s">
        <v>5</v>
      </c>
      <c r="AR51" s="61"/>
      <c r="AS51" s="77">
        <f>ROUND(AS52,2)</f>
        <v>0</v>
      </c>
      <c r="AT51" s="78">
        <f>ROUND(SUM(AV51:AW51),2)</f>
        <v>0</v>
      </c>
      <c r="AU51" s="79" t="e">
        <f>ROUND(AU52,5)</f>
        <v>#REF!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>ROUND(AZ52,2)</f>
        <v>0</v>
      </c>
      <c r="BA51" s="78">
        <f>ROUND(BA52,2)</f>
        <v>0</v>
      </c>
      <c r="BB51" s="78">
        <f>ROUND(BB52,2)</f>
        <v>0</v>
      </c>
      <c r="BC51" s="78">
        <f>ROUND(BC52,2)</f>
        <v>0</v>
      </c>
      <c r="BD51" s="80">
        <f>ROUND(BD52,2)</f>
        <v>0</v>
      </c>
      <c r="BS51" s="62" t="s">
        <v>68</v>
      </c>
      <c r="BT51" s="62" t="s">
        <v>69</v>
      </c>
      <c r="BU51" s="81" t="s">
        <v>70</v>
      </c>
      <c r="BV51" s="62" t="s">
        <v>71</v>
      </c>
      <c r="BW51" s="62" t="s">
        <v>7</v>
      </c>
      <c r="BX51" s="62" t="s">
        <v>72</v>
      </c>
      <c r="CL51" s="62" t="s">
        <v>5</v>
      </c>
    </row>
    <row r="52" spans="1:91" s="5" customFormat="1" ht="31.5" customHeight="1">
      <c r="A52" s="82" t="s">
        <v>73</v>
      </c>
      <c r="B52" s="83"/>
      <c r="C52" s="84"/>
      <c r="D52" s="284" t="s">
        <v>74</v>
      </c>
      <c r="E52" s="284"/>
      <c r="F52" s="284"/>
      <c r="G52" s="284"/>
      <c r="H52" s="284"/>
      <c r="I52" s="85"/>
      <c r="J52" s="284" t="s">
        <v>75</v>
      </c>
      <c r="K52" s="284"/>
      <c r="L52" s="284"/>
      <c r="M52" s="284"/>
      <c r="N52" s="284"/>
      <c r="O52" s="284"/>
      <c r="P52" s="284"/>
      <c r="Q52" s="284"/>
      <c r="R52" s="284"/>
      <c r="S52" s="284"/>
      <c r="T52" s="284"/>
      <c r="U52" s="284"/>
      <c r="V52" s="284"/>
      <c r="W52" s="284"/>
      <c r="X52" s="284"/>
      <c r="Y52" s="284"/>
      <c r="Z52" s="284"/>
      <c r="AA52" s="284"/>
      <c r="AB52" s="284"/>
      <c r="AC52" s="284"/>
      <c r="AD52" s="284"/>
      <c r="AE52" s="284"/>
      <c r="AF52" s="284"/>
      <c r="AG52" s="282">
        <f>'SO 01 - Oprava opevnění a...'!J27</f>
        <v>0</v>
      </c>
      <c r="AH52" s="283"/>
      <c r="AI52" s="283"/>
      <c r="AJ52" s="283"/>
      <c r="AK52" s="283"/>
      <c r="AL52" s="283"/>
      <c r="AM52" s="283"/>
      <c r="AN52" s="282">
        <f>SUM(AG52,AT52)</f>
        <v>0</v>
      </c>
      <c r="AO52" s="283"/>
      <c r="AP52" s="283"/>
      <c r="AQ52" s="86" t="s">
        <v>76</v>
      </c>
      <c r="AR52" s="83"/>
      <c r="AS52" s="87">
        <v>0</v>
      </c>
      <c r="AT52" s="88">
        <f>ROUND(SUM(AV52:AW52),2)</f>
        <v>0</v>
      </c>
      <c r="AU52" s="89" t="e">
        <f>'SO 01 - Oprava opevnění a...'!P88</f>
        <v>#REF!</v>
      </c>
      <c r="AV52" s="88">
        <f>'SO 01 - Oprava opevnění a...'!J30</f>
        <v>0</v>
      </c>
      <c r="AW52" s="88">
        <f>'SO 01 - Oprava opevnění a...'!J31</f>
        <v>0</v>
      </c>
      <c r="AX52" s="88">
        <f>'SO 01 - Oprava opevnění a...'!J32</f>
        <v>0</v>
      </c>
      <c r="AY52" s="88">
        <f>'SO 01 - Oprava opevnění a...'!J33</f>
        <v>0</v>
      </c>
      <c r="AZ52" s="88">
        <f>'SO 01 - Oprava opevnění a...'!F30</f>
        <v>0</v>
      </c>
      <c r="BA52" s="88">
        <f>'SO 01 - Oprava opevnění a...'!F31</f>
        <v>0</v>
      </c>
      <c r="BB52" s="88">
        <f>'SO 01 - Oprava opevnění a...'!F32</f>
        <v>0</v>
      </c>
      <c r="BC52" s="88">
        <f>'SO 01 - Oprava opevnění a...'!F33</f>
        <v>0</v>
      </c>
      <c r="BD52" s="90">
        <f>'SO 01 - Oprava opevnění a...'!F34</f>
        <v>0</v>
      </c>
      <c r="BT52" s="91" t="s">
        <v>77</v>
      </c>
      <c r="BV52" s="91" t="s">
        <v>71</v>
      </c>
      <c r="BW52" s="91" t="s">
        <v>78</v>
      </c>
      <c r="BX52" s="91" t="s">
        <v>7</v>
      </c>
      <c r="CL52" s="91" t="s">
        <v>5</v>
      </c>
      <c r="CM52" s="91" t="s">
        <v>79</v>
      </c>
    </row>
    <row r="53" spans="1:91" s="1" customFormat="1" ht="30" customHeight="1">
      <c r="B53" s="38"/>
      <c r="AR53" s="38"/>
    </row>
    <row r="54" spans="1:91" s="1" customFormat="1" ht="6.95" customHeight="1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38"/>
    </row>
  </sheetData>
  <mergeCells count="39">
    <mergeCell ref="L29:O29"/>
    <mergeCell ref="L25:O25"/>
    <mergeCell ref="L26:O26"/>
    <mergeCell ref="L27:O27"/>
    <mergeCell ref="L28:O28"/>
    <mergeCell ref="L30:O30"/>
    <mergeCell ref="K5:AO5"/>
    <mergeCell ref="K6:AO6"/>
    <mergeCell ref="AR2:BE2"/>
    <mergeCell ref="L42:AO42"/>
    <mergeCell ref="AK32:AO32"/>
    <mergeCell ref="E20:AN20"/>
    <mergeCell ref="AK23:AO23"/>
    <mergeCell ref="W25:AE25"/>
    <mergeCell ref="AK25:AO25"/>
    <mergeCell ref="W26:AE26"/>
    <mergeCell ref="AK26:AO26"/>
    <mergeCell ref="W27:AE27"/>
    <mergeCell ref="AK27:AO27"/>
    <mergeCell ref="W28:AE28"/>
    <mergeCell ref="AK28:AO28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W29:AE29"/>
    <mergeCell ref="AK29:AO29"/>
    <mergeCell ref="W30:AE30"/>
    <mergeCell ref="AK30:AO30"/>
    <mergeCell ref="X32:AB32"/>
  </mergeCells>
  <hyperlinks>
    <hyperlink ref="K1:S1" location="C2" display="1) Rekapitulace stavby"/>
    <hyperlink ref="W1:AI1" location="C51" display="2) Rekapitulace objektů stavby a soupisů prací"/>
    <hyperlink ref="A52" location="'SO 01 - Oprava opevnění a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34"/>
  <sheetViews>
    <sheetView showGridLines="0" workbookViewId="0">
      <pane ySplit="1" topLeftCell="A2" activePane="bottomLeft" state="frozen"/>
      <selection pane="bottomLeft" activeCell="H232" sqref="H23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7"/>
      <c r="C1" s="17"/>
      <c r="D1" s="18" t="s">
        <v>1</v>
      </c>
      <c r="E1" s="17"/>
      <c r="F1" s="93" t="s">
        <v>80</v>
      </c>
      <c r="G1" s="315" t="s">
        <v>81</v>
      </c>
      <c r="H1" s="315"/>
      <c r="I1" s="17"/>
      <c r="J1" s="93" t="s">
        <v>82</v>
      </c>
      <c r="K1" s="18" t="s">
        <v>83</v>
      </c>
      <c r="L1" s="93" t="s">
        <v>84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01" t="s">
        <v>8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24" t="s">
        <v>78</v>
      </c>
    </row>
    <row r="3" spans="1:70" ht="6.95" customHeight="1">
      <c r="B3" s="25"/>
      <c r="C3" s="26"/>
      <c r="D3" s="26"/>
      <c r="E3" s="26"/>
      <c r="F3" s="26"/>
      <c r="G3" s="26"/>
      <c r="H3" s="26"/>
      <c r="I3" s="26"/>
      <c r="J3" s="26"/>
      <c r="K3" s="27"/>
      <c r="AT3" s="24" t="s">
        <v>79</v>
      </c>
    </row>
    <row r="4" spans="1:70" ht="36.950000000000003" customHeight="1">
      <c r="B4" s="28"/>
      <c r="C4" s="29"/>
      <c r="D4" s="30" t="s">
        <v>85</v>
      </c>
      <c r="E4" s="29"/>
      <c r="F4" s="29"/>
      <c r="G4" s="29"/>
      <c r="H4" s="29"/>
      <c r="I4" s="29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29"/>
      <c r="J5" s="29"/>
      <c r="K5" s="31"/>
    </row>
    <row r="6" spans="1:70" ht="15">
      <c r="B6" s="28"/>
      <c r="C6" s="29"/>
      <c r="D6" s="36" t="s">
        <v>17</v>
      </c>
      <c r="E6" s="29"/>
      <c r="F6" s="29"/>
      <c r="G6" s="29"/>
      <c r="H6" s="29"/>
      <c r="I6" s="29"/>
      <c r="J6" s="29"/>
      <c r="K6" s="31"/>
    </row>
    <row r="7" spans="1:70" ht="16.5" customHeight="1">
      <c r="B7" s="28"/>
      <c r="C7" s="29"/>
      <c r="D7" s="29"/>
      <c r="E7" s="316" t="str">
        <f>'Rekapitulace stavby'!K6</f>
        <v xml:space="preserve">DVT, Michnický potok ř. km 0,065 - 1,400, IDVT 10263804 - oprava opevnění </v>
      </c>
      <c r="F7" s="317"/>
      <c r="G7" s="317"/>
      <c r="H7" s="317"/>
      <c r="I7" s="29"/>
      <c r="J7" s="29"/>
      <c r="K7" s="31"/>
    </row>
    <row r="8" spans="1:70" s="1" customFormat="1" ht="15">
      <c r="B8" s="38"/>
      <c r="C8" s="39"/>
      <c r="D8" s="36" t="s">
        <v>86</v>
      </c>
      <c r="E8" s="39"/>
      <c r="F8" s="39"/>
      <c r="G8" s="39"/>
      <c r="H8" s="39"/>
      <c r="I8" s="39"/>
      <c r="J8" s="39"/>
      <c r="K8" s="42"/>
    </row>
    <row r="9" spans="1:70" s="1" customFormat="1" ht="36.950000000000003" customHeight="1">
      <c r="B9" s="38"/>
      <c r="C9" s="39"/>
      <c r="D9" s="39"/>
      <c r="E9" s="318" t="s">
        <v>87</v>
      </c>
      <c r="F9" s="319"/>
      <c r="G9" s="319"/>
      <c r="H9" s="319"/>
      <c r="I9" s="39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39"/>
      <c r="J10" s="39"/>
      <c r="K10" s="42"/>
    </row>
    <row r="11" spans="1:70" s="1" customFormat="1" ht="14.45" customHeight="1">
      <c r="B11" s="38"/>
      <c r="C11" s="39"/>
      <c r="D11" s="36" t="s">
        <v>18</v>
      </c>
      <c r="E11" s="39"/>
      <c r="F11" s="34" t="s">
        <v>5</v>
      </c>
      <c r="G11" s="39"/>
      <c r="H11" s="39"/>
      <c r="I11" s="36" t="s">
        <v>19</v>
      </c>
      <c r="J11" s="34" t="s">
        <v>5</v>
      </c>
      <c r="K11" s="42"/>
    </row>
    <row r="12" spans="1:70" s="1" customFormat="1" ht="14.45" customHeight="1">
      <c r="B12" s="38"/>
      <c r="C12" s="39"/>
      <c r="D12" s="36" t="s">
        <v>20</v>
      </c>
      <c r="E12" s="39"/>
      <c r="F12" s="34" t="s">
        <v>21</v>
      </c>
      <c r="G12" s="39"/>
      <c r="H12" s="39"/>
      <c r="I12" s="36" t="s">
        <v>22</v>
      </c>
      <c r="J12" s="95" t="str">
        <f>'Rekapitulace stavby'!AN8</f>
        <v>5. 11. 2018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39"/>
      <c r="J13" s="39"/>
      <c r="K13" s="42"/>
    </row>
    <row r="14" spans="1:70" s="1" customFormat="1" ht="14.45" customHeight="1">
      <c r="B14" s="38"/>
      <c r="C14" s="39"/>
      <c r="D14" s="36" t="s">
        <v>24</v>
      </c>
      <c r="E14" s="39"/>
      <c r="F14" s="39"/>
      <c r="G14" s="39"/>
      <c r="H14" s="39"/>
      <c r="I14" s="36" t="s">
        <v>25</v>
      </c>
      <c r="J14" s="34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4" t="str">
        <f>IF('Rekapitulace stavby'!E11="","",'Rekapitulace stavby'!E11)</f>
        <v xml:space="preserve"> </v>
      </c>
      <c r="F15" s="39"/>
      <c r="G15" s="39"/>
      <c r="H15" s="39"/>
      <c r="I15" s="36" t="s">
        <v>26</v>
      </c>
      <c r="J15" s="34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42"/>
    </row>
    <row r="17" spans="2:11" s="1" customFormat="1" ht="14.45" customHeight="1">
      <c r="B17" s="38"/>
      <c r="C17" s="39"/>
      <c r="D17" s="36" t="s">
        <v>27</v>
      </c>
      <c r="E17" s="39"/>
      <c r="F17" s="39"/>
      <c r="G17" s="39"/>
      <c r="H17" s="39"/>
      <c r="I17" s="36" t="s">
        <v>25</v>
      </c>
      <c r="J17" s="34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4" t="str">
        <f>IF('Rekapitulace stavby'!E14="Vyplň údaj","",IF('Rekapitulace stavby'!E14="","",'Rekapitulace stavby'!E14))</f>
        <v xml:space="preserve"> </v>
      </c>
      <c r="F18" s="39"/>
      <c r="G18" s="39"/>
      <c r="H18" s="39"/>
      <c r="I18" s="36" t="s">
        <v>26</v>
      </c>
      <c r="J18" s="34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42"/>
    </row>
    <row r="20" spans="2:11" s="1" customFormat="1" ht="14.45" customHeight="1">
      <c r="B20" s="38"/>
      <c r="C20" s="39"/>
      <c r="D20" s="36" t="s">
        <v>28</v>
      </c>
      <c r="E20" s="39"/>
      <c r="F20" s="39"/>
      <c r="G20" s="39"/>
      <c r="H20" s="39"/>
      <c r="I20" s="36" t="s">
        <v>25</v>
      </c>
      <c r="J20" s="34" t="s">
        <v>29</v>
      </c>
      <c r="K20" s="42"/>
    </row>
    <row r="21" spans="2:11" s="1" customFormat="1" ht="18" customHeight="1">
      <c r="B21" s="38"/>
      <c r="C21" s="39"/>
      <c r="D21" s="39"/>
      <c r="E21" s="34" t="s">
        <v>30</v>
      </c>
      <c r="F21" s="39"/>
      <c r="G21" s="39"/>
      <c r="H21" s="39"/>
      <c r="I21" s="36" t="s">
        <v>26</v>
      </c>
      <c r="J21" s="34" t="s">
        <v>31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42"/>
    </row>
    <row r="23" spans="2:11" s="1" customFormat="1" ht="14.45" customHeight="1">
      <c r="B23" s="38"/>
      <c r="C23" s="39"/>
      <c r="D23" s="36" t="s">
        <v>33</v>
      </c>
      <c r="E23" s="39"/>
      <c r="F23" s="39"/>
      <c r="G23" s="39"/>
      <c r="H23" s="39"/>
      <c r="I23" s="39"/>
      <c r="J23" s="39"/>
      <c r="K23" s="42"/>
    </row>
    <row r="24" spans="2:11" s="6" customFormat="1" ht="16.5" customHeight="1">
      <c r="B24" s="96"/>
      <c r="C24" s="97"/>
      <c r="D24" s="97"/>
      <c r="E24" s="307" t="s">
        <v>5</v>
      </c>
      <c r="F24" s="307"/>
      <c r="G24" s="307"/>
      <c r="H24" s="307"/>
      <c r="I24" s="97"/>
      <c r="J24" s="97"/>
      <c r="K24" s="98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65"/>
      <c r="J26" s="65"/>
      <c r="K26" s="99"/>
    </row>
    <row r="27" spans="2:11" s="1" customFormat="1" ht="25.35" customHeight="1">
      <c r="B27" s="38"/>
      <c r="C27" s="39"/>
      <c r="D27" s="100" t="s">
        <v>35</v>
      </c>
      <c r="E27" s="39"/>
      <c r="F27" s="39"/>
      <c r="G27" s="39"/>
      <c r="H27" s="39"/>
      <c r="I27" s="39"/>
      <c r="J27" s="101">
        <f>ROUND(J88,2)</f>
        <v>0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65"/>
      <c r="J28" s="65"/>
      <c r="K28" s="99"/>
    </row>
    <row r="29" spans="2:11" s="1" customFormat="1" ht="14.45" customHeight="1">
      <c r="B29" s="38"/>
      <c r="C29" s="39"/>
      <c r="D29" s="39"/>
      <c r="E29" s="39"/>
      <c r="F29" s="43" t="s">
        <v>37</v>
      </c>
      <c r="G29" s="39"/>
      <c r="H29" s="39"/>
      <c r="I29" s="43" t="s">
        <v>36</v>
      </c>
      <c r="J29" s="43" t="s">
        <v>38</v>
      </c>
      <c r="K29" s="42"/>
    </row>
    <row r="30" spans="2:11" s="1" customFormat="1" ht="14.45" customHeight="1">
      <c r="B30" s="38"/>
      <c r="C30" s="39"/>
      <c r="D30" s="46" t="s">
        <v>39</v>
      </c>
      <c r="E30" s="46" t="s">
        <v>40</v>
      </c>
      <c r="F30" s="102">
        <f>ROUND(SUM(BE88:BE233), 2)</f>
        <v>0</v>
      </c>
      <c r="G30" s="39"/>
      <c r="H30" s="39"/>
      <c r="I30" s="103">
        <v>0.21</v>
      </c>
      <c r="J30" s="102">
        <f>ROUND(ROUND((SUM(BE88:BE233)),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41</v>
      </c>
      <c r="F31" s="102">
        <f>ROUND(SUM(BF88:BF233), 2)</f>
        <v>0</v>
      </c>
      <c r="G31" s="39"/>
      <c r="H31" s="39"/>
      <c r="I31" s="103">
        <v>0.15</v>
      </c>
      <c r="J31" s="102">
        <f>ROUND(ROUND((SUM(BF88:BF233)),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42</v>
      </c>
      <c r="F32" s="102">
        <f>ROUND(SUM(BG88:BG233), 2)</f>
        <v>0</v>
      </c>
      <c r="G32" s="39"/>
      <c r="H32" s="39"/>
      <c r="I32" s="103">
        <v>0.21</v>
      </c>
      <c r="J32" s="102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43</v>
      </c>
      <c r="F33" s="102">
        <f>ROUND(SUM(BH88:BH233), 2)</f>
        <v>0</v>
      </c>
      <c r="G33" s="39"/>
      <c r="H33" s="39"/>
      <c r="I33" s="103">
        <v>0.15</v>
      </c>
      <c r="J33" s="102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44</v>
      </c>
      <c r="F34" s="102">
        <f>ROUND(SUM(BI88:BI233), 2)</f>
        <v>0</v>
      </c>
      <c r="G34" s="39"/>
      <c r="H34" s="39"/>
      <c r="I34" s="103">
        <v>0</v>
      </c>
      <c r="J34" s="102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39"/>
      <c r="J35" s="39"/>
      <c r="K35" s="42"/>
    </row>
    <row r="36" spans="2:11" s="1" customFormat="1" ht="25.35" customHeight="1">
      <c r="B36" s="38"/>
      <c r="C36" s="104"/>
      <c r="D36" s="105" t="s">
        <v>45</v>
      </c>
      <c r="E36" s="68"/>
      <c r="F36" s="68"/>
      <c r="G36" s="106" t="s">
        <v>46</v>
      </c>
      <c r="H36" s="107" t="s">
        <v>47</v>
      </c>
      <c r="I36" s="68"/>
      <c r="J36" s="108">
        <f>SUM(J27:J34)</f>
        <v>0</v>
      </c>
      <c r="K36" s="109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54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57"/>
      <c r="J41" s="57"/>
      <c r="K41" s="110"/>
    </row>
    <row r="42" spans="2:11" s="1" customFormat="1" ht="36.950000000000003" customHeight="1">
      <c r="B42" s="38"/>
      <c r="C42" s="30" t="s">
        <v>88</v>
      </c>
      <c r="D42" s="39"/>
      <c r="E42" s="39"/>
      <c r="F42" s="39"/>
      <c r="G42" s="39"/>
      <c r="H42" s="39"/>
      <c r="I42" s="39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39"/>
      <c r="J43" s="39"/>
      <c r="K43" s="42"/>
    </row>
    <row r="44" spans="2:11" s="1" customFormat="1" ht="14.45" customHeight="1">
      <c r="B44" s="38"/>
      <c r="C44" s="36" t="s">
        <v>17</v>
      </c>
      <c r="D44" s="39"/>
      <c r="E44" s="39"/>
      <c r="F44" s="39"/>
      <c r="G44" s="39"/>
      <c r="H44" s="39"/>
      <c r="I44" s="39"/>
      <c r="J44" s="39"/>
      <c r="K44" s="42"/>
    </row>
    <row r="45" spans="2:11" s="1" customFormat="1" ht="16.5" customHeight="1">
      <c r="B45" s="38"/>
      <c r="C45" s="39"/>
      <c r="D45" s="39"/>
      <c r="E45" s="316" t="str">
        <f>E7</f>
        <v xml:space="preserve">DVT, Michnický potok ř. km 0,065 - 1,400, IDVT 10263804 - oprava opevnění </v>
      </c>
      <c r="F45" s="317"/>
      <c r="G45" s="317"/>
      <c r="H45" s="317"/>
      <c r="I45" s="39"/>
      <c r="J45" s="39"/>
      <c r="K45" s="42"/>
    </row>
    <row r="46" spans="2:11" s="1" customFormat="1" ht="14.45" customHeight="1">
      <c r="B46" s="38"/>
      <c r="C46" s="36" t="s">
        <v>86</v>
      </c>
      <c r="D46" s="39"/>
      <c r="E46" s="39"/>
      <c r="F46" s="39"/>
      <c r="G46" s="39"/>
      <c r="H46" s="39"/>
      <c r="I46" s="39"/>
      <c r="J46" s="39"/>
      <c r="K46" s="42"/>
    </row>
    <row r="47" spans="2:11" s="1" customFormat="1" ht="17.25" customHeight="1">
      <c r="B47" s="38"/>
      <c r="C47" s="39"/>
      <c r="D47" s="39"/>
      <c r="E47" s="318" t="str">
        <f>E9</f>
        <v>SO 01 - Oprava opevnění a probírka břehového porostu</v>
      </c>
      <c r="F47" s="319"/>
      <c r="G47" s="319"/>
      <c r="H47" s="319"/>
      <c r="I47" s="39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39"/>
      <c r="J48" s="39"/>
      <c r="K48" s="42"/>
    </row>
    <row r="49" spans="2:47" s="1" customFormat="1" ht="18" customHeight="1">
      <c r="B49" s="38"/>
      <c r="C49" s="36" t="s">
        <v>20</v>
      </c>
      <c r="D49" s="39"/>
      <c r="E49" s="39"/>
      <c r="F49" s="34" t="str">
        <f>F12</f>
        <v xml:space="preserve"> </v>
      </c>
      <c r="G49" s="39"/>
      <c r="H49" s="39"/>
      <c r="I49" s="36" t="s">
        <v>22</v>
      </c>
      <c r="J49" s="95" t="str">
        <f>IF(J12="","",J12)</f>
        <v>5. 11. 2018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39"/>
      <c r="J50" s="39"/>
      <c r="K50" s="42"/>
    </row>
    <row r="51" spans="2:47" s="1" customFormat="1" ht="15">
      <c r="B51" s="38"/>
      <c r="C51" s="36" t="s">
        <v>24</v>
      </c>
      <c r="D51" s="39"/>
      <c r="E51" s="39"/>
      <c r="F51" s="34" t="str">
        <f>E15</f>
        <v xml:space="preserve"> </v>
      </c>
      <c r="G51" s="39"/>
      <c r="H51" s="39"/>
      <c r="I51" s="36" t="s">
        <v>28</v>
      </c>
      <c r="J51" s="307" t="str">
        <f>E21</f>
        <v>Ing.Jana Máchová - vodohospodářská projekce</v>
      </c>
      <c r="K51" s="42"/>
    </row>
    <row r="52" spans="2:47" s="1" customFormat="1" ht="14.45" customHeight="1">
      <c r="B52" s="38"/>
      <c r="C52" s="36" t="s">
        <v>27</v>
      </c>
      <c r="D52" s="39"/>
      <c r="E52" s="39"/>
      <c r="F52" s="34" t="str">
        <f>IF(E18="","",E18)</f>
        <v xml:space="preserve"> </v>
      </c>
      <c r="G52" s="39"/>
      <c r="H52" s="39"/>
      <c r="I52" s="39"/>
      <c r="J52" s="311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39"/>
      <c r="J53" s="39"/>
      <c r="K53" s="42"/>
    </row>
    <row r="54" spans="2:47" s="1" customFormat="1" ht="29.25" customHeight="1">
      <c r="B54" s="38"/>
      <c r="C54" s="111" t="s">
        <v>89</v>
      </c>
      <c r="D54" s="104"/>
      <c r="E54" s="104"/>
      <c r="F54" s="104"/>
      <c r="G54" s="104"/>
      <c r="H54" s="104"/>
      <c r="I54" s="104"/>
      <c r="J54" s="112" t="s">
        <v>90</v>
      </c>
      <c r="K54" s="113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39"/>
      <c r="J55" s="39"/>
      <c r="K55" s="42"/>
    </row>
    <row r="56" spans="2:47" s="1" customFormat="1" ht="29.25" customHeight="1">
      <c r="B56" s="38"/>
      <c r="C56" s="114" t="s">
        <v>91</v>
      </c>
      <c r="D56" s="39"/>
      <c r="E56" s="39"/>
      <c r="F56" s="39"/>
      <c r="G56" s="39"/>
      <c r="H56" s="39"/>
      <c r="I56" s="39"/>
      <c r="J56" s="101">
        <f>J88</f>
        <v>0</v>
      </c>
      <c r="K56" s="42"/>
      <c r="AU56" s="24" t="s">
        <v>92</v>
      </c>
    </row>
    <row r="57" spans="2:47" s="7" customFormat="1" ht="24.95" customHeight="1">
      <c r="B57" s="115"/>
      <c r="C57" s="116"/>
      <c r="D57" s="117" t="s">
        <v>93</v>
      </c>
      <c r="E57" s="118"/>
      <c r="F57" s="118"/>
      <c r="G57" s="118"/>
      <c r="H57" s="118"/>
      <c r="I57" s="118"/>
      <c r="J57" s="119">
        <f>J89</f>
        <v>0</v>
      </c>
      <c r="K57" s="120"/>
    </row>
    <row r="58" spans="2:47" s="8" customFormat="1" ht="19.899999999999999" customHeight="1">
      <c r="B58" s="121"/>
      <c r="C58" s="122"/>
      <c r="D58" s="123" t="s">
        <v>94</v>
      </c>
      <c r="E58" s="124"/>
      <c r="F58" s="124"/>
      <c r="G58" s="124"/>
      <c r="H58" s="124"/>
      <c r="I58" s="124"/>
      <c r="J58" s="125">
        <f>J90</f>
        <v>0</v>
      </c>
      <c r="K58" s="126"/>
    </row>
    <row r="59" spans="2:47" s="8" customFormat="1" ht="19.899999999999999" customHeight="1">
      <c r="B59" s="121"/>
      <c r="C59" s="122"/>
      <c r="D59" s="123" t="s">
        <v>95</v>
      </c>
      <c r="E59" s="124"/>
      <c r="F59" s="124"/>
      <c r="G59" s="124"/>
      <c r="H59" s="124"/>
      <c r="I59" s="124"/>
      <c r="J59" s="125">
        <f>J176</f>
        <v>0</v>
      </c>
      <c r="K59" s="126"/>
    </row>
    <row r="60" spans="2:47" s="8" customFormat="1" ht="19.899999999999999" customHeight="1">
      <c r="B60" s="121"/>
      <c r="C60" s="122"/>
      <c r="D60" s="123" t="s">
        <v>96</v>
      </c>
      <c r="E60" s="124"/>
      <c r="F60" s="124"/>
      <c r="G60" s="124"/>
      <c r="H60" s="124"/>
      <c r="I60" s="124"/>
      <c r="J60" s="125">
        <f>J184</f>
        <v>0</v>
      </c>
      <c r="K60" s="126"/>
    </row>
    <row r="61" spans="2:47" s="8" customFormat="1" ht="19.899999999999999" customHeight="1">
      <c r="B61" s="121"/>
      <c r="C61" s="122"/>
      <c r="D61" s="123" t="s">
        <v>97</v>
      </c>
      <c r="E61" s="124"/>
      <c r="F61" s="124"/>
      <c r="G61" s="124"/>
      <c r="H61" s="124"/>
      <c r="I61" s="124"/>
      <c r="J61" s="125">
        <f>J191</f>
        <v>0</v>
      </c>
      <c r="K61" s="126"/>
    </row>
    <row r="62" spans="2:47" s="8" customFormat="1" ht="14.85" customHeight="1">
      <c r="B62" s="121"/>
      <c r="C62" s="122"/>
      <c r="D62" s="123" t="s">
        <v>98</v>
      </c>
      <c r="E62" s="124"/>
      <c r="F62" s="124"/>
      <c r="G62" s="124"/>
      <c r="H62" s="124"/>
      <c r="I62" s="124"/>
      <c r="J62" s="125">
        <f>J192</f>
        <v>0</v>
      </c>
      <c r="K62" s="126"/>
    </row>
    <row r="63" spans="2:47" s="8" customFormat="1" ht="19.899999999999999" customHeight="1">
      <c r="B63" s="121"/>
      <c r="C63" s="122"/>
      <c r="D63" s="123" t="s">
        <v>99</v>
      </c>
      <c r="E63" s="124"/>
      <c r="F63" s="124"/>
      <c r="G63" s="124"/>
      <c r="H63" s="124"/>
      <c r="I63" s="124"/>
      <c r="J63" s="125">
        <f>J200</f>
        <v>0</v>
      </c>
      <c r="K63" s="126"/>
    </row>
    <row r="64" spans="2:47" s="8" customFormat="1" ht="19.899999999999999" customHeight="1">
      <c r="B64" s="121"/>
      <c r="C64" s="122"/>
      <c r="D64" s="123" t="s">
        <v>100</v>
      </c>
      <c r="E64" s="124"/>
      <c r="F64" s="124"/>
      <c r="G64" s="124"/>
      <c r="H64" s="124"/>
      <c r="I64" s="124"/>
      <c r="J64" s="125">
        <f>J217</f>
        <v>0</v>
      </c>
      <c r="K64" s="126"/>
    </row>
    <row r="65" spans="2:12" s="7" customFormat="1" ht="24.95" customHeight="1">
      <c r="B65" s="115"/>
      <c r="C65" s="116"/>
      <c r="D65" s="117" t="s">
        <v>101</v>
      </c>
      <c r="E65" s="118"/>
      <c r="F65" s="118"/>
      <c r="G65" s="118"/>
      <c r="H65" s="118"/>
      <c r="I65" s="118"/>
      <c r="J65" s="119">
        <f>J219</f>
        <v>0</v>
      </c>
      <c r="K65" s="120"/>
    </row>
    <row r="66" spans="2:12" s="8" customFormat="1" ht="19.899999999999999" customHeight="1">
      <c r="B66" s="121"/>
      <c r="C66" s="122"/>
      <c r="D66" s="123" t="s">
        <v>102</v>
      </c>
      <c r="E66" s="124"/>
      <c r="F66" s="124"/>
      <c r="G66" s="124"/>
      <c r="H66" s="124"/>
      <c r="I66" s="124"/>
      <c r="J66" s="125">
        <f>J220</f>
        <v>0</v>
      </c>
      <c r="K66" s="126"/>
    </row>
    <row r="67" spans="2:12" s="8" customFormat="1" ht="19.899999999999999" customHeight="1">
      <c r="B67" s="121"/>
      <c r="C67" s="122"/>
      <c r="D67" s="123" t="s">
        <v>103</v>
      </c>
      <c r="E67" s="124"/>
      <c r="F67" s="124"/>
      <c r="G67" s="124"/>
      <c r="H67" s="124"/>
      <c r="I67" s="124"/>
      <c r="J67" s="125">
        <f>J230</f>
        <v>0</v>
      </c>
      <c r="K67" s="126"/>
    </row>
    <row r="68" spans="2:12" s="8" customFormat="1" ht="19.899999999999999" customHeight="1">
      <c r="B68" s="121"/>
      <c r="C68" s="122"/>
      <c r="D68" s="123"/>
      <c r="E68" s="124"/>
      <c r="F68" s="124"/>
      <c r="G68" s="124"/>
      <c r="H68" s="124"/>
      <c r="I68" s="124"/>
      <c r="J68" s="125"/>
      <c r="K68" s="126"/>
    </row>
    <row r="69" spans="2:12" s="1" customFormat="1" ht="21.75" customHeight="1">
      <c r="B69" s="38"/>
      <c r="C69" s="39"/>
      <c r="D69" s="39"/>
      <c r="E69" s="39"/>
      <c r="F69" s="39"/>
      <c r="G69" s="39"/>
      <c r="H69" s="39"/>
      <c r="I69" s="39"/>
      <c r="J69" s="39"/>
      <c r="K69" s="42"/>
    </row>
    <row r="70" spans="2:12" s="1" customFormat="1" ht="6.95" customHeight="1">
      <c r="B70" s="53"/>
      <c r="C70" s="54"/>
      <c r="D70" s="54"/>
      <c r="E70" s="54"/>
      <c r="F70" s="54"/>
      <c r="G70" s="54"/>
      <c r="H70" s="54"/>
      <c r="I70" s="54"/>
      <c r="J70" s="54"/>
      <c r="K70" s="55"/>
    </row>
    <row r="74" spans="2:12" s="1" customFormat="1" ht="6.95" customHeight="1"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38"/>
    </row>
    <row r="75" spans="2:12" s="1" customFormat="1" ht="36.950000000000003" customHeight="1">
      <c r="B75" s="38"/>
      <c r="C75" s="58" t="s">
        <v>104</v>
      </c>
      <c r="L75" s="38"/>
    </row>
    <row r="76" spans="2:12" s="1" customFormat="1" ht="6.95" customHeight="1">
      <c r="B76" s="38"/>
      <c r="L76" s="38"/>
    </row>
    <row r="77" spans="2:12" s="1" customFormat="1" ht="14.45" customHeight="1">
      <c r="B77" s="38"/>
      <c r="C77" s="60" t="s">
        <v>17</v>
      </c>
      <c r="L77" s="38"/>
    </row>
    <row r="78" spans="2:12" s="1" customFormat="1" ht="16.5" customHeight="1">
      <c r="B78" s="38"/>
      <c r="E78" s="312" t="str">
        <f>E7</f>
        <v xml:space="preserve">DVT, Michnický potok ř. km 0,065 - 1,400, IDVT 10263804 - oprava opevnění </v>
      </c>
      <c r="F78" s="313"/>
      <c r="G78" s="313"/>
      <c r="H78" s="313"/>
      <c r="L78" s="38"/>
    </row>
    <row r="79" spans="2:12" s="1" customFormat="1" ht="14.45" customHeight="1">
      <c r="B79" s="38"/>
      <c r="C79" s="60" t="s">
        <v>86</v>
      </c>
      <c r="L79" s="38"/>
    </row>
    <row r="80" spans="2:12" s="1" customFormat="1" ht="17.25" customHeight="1">
      <c r="B80" s="38"/>
      <c r="E80" s="303" t="str">
        <f>E9</f>
        <v>SO 01 - Oprava opevnění a probírka břehového porostu</v>
      </c>
      <c r="F80" s="314"/>
      <c r="G80" s="314"/>
      <c r="H80" s="314"/>
      <c r="L80" s="38"/>
    </row>
    <row r="81" spans="2:65" s="1" customFormat="1" ht="6.95" customHeight="1">
      <c r="B81" s="38"/>
      <c r="L81" s="38"/>
    </row>
    <row r="82" spans="2:65" s="1" customFormat="1" ht="18" customHeight="1">
      <c r="B82" s="38"/>
      <c r="C82" s="60" t="s">
        <v>20</v>
      </c>
      <c r="F82" s="127" t="str">
        <f>F12</f>
        <v xml:space="preserve"> </v>
      </c>
      <c r="I82" s="60" t="s">
        <v>22</v>
      </c>
      <c r="J82" s="64" t="str">
        <f>IF(J12="","",J12)</f>
        <v>5. 11. 2018</v>
      </c>
      <c r="L82" s="38"/>
    </row>
    <row r="83" spans="2:65" s="1" customFormat="1" ht="6.95" customHeight="1">
      <c r="B83" s="38"/>
      <c r="L83" s="38"/>
    </row>
    <row r="84" spans="2:65" s="1" customFormat="1" ht="15">
      <c r="B84" s="38"/>
      <c r="C84" s="60" t="s">
        <v>24</v>
      </c>
      <c r="F84" s="127" t="str">
        <f>E15</f>
        <v xml:space="preserve"> </v>
      </c>
      <c r="I84" s="60" t="s">
        <v>28</v>
      </c>
      <c r="J84" s="127" t="str">
        <f>E21</f>
        <v>Ing.Jana Máchová - vodohospodářská projekce</v>
      </c>
      <c r="L84" s="38"/>
    </row>
    <row r="85" spans="2:65" s="1" customFormat="1" ht="14.45" customHeight="1">
      <c r="B85" s="38"/>
      <c r="C85" s="60" t="s">
        <v>27</v>
      </c>
      <c r="F85" s="127" t="str">
        <f>IF(E18="","",E18)</f>
        <v xml:space="preserve"> </v>
      </c>
      <c r="L85" s="38"/>
    </row>
    <row r="86" spans="2:65" s="1" customFormat="1" ht="10.35" customHeight="1">
      <c r="B86" s="38"/>
      <c r="L86" s="38"/>
    </row>
    <row r="87" spans="2:65" s="9" customFormat="1" ht="29.25" customHeight="1">
      <c r="B87" s="128"/>
      <c r="C87" s="129" t="s">
        <v>105</v>
      </c>
      <c r="D87" s="130" t="s">
        <v>54</v>
      </c>
      <c r="E87" s="130" t="s">
        <v>50</v>
      </c>
      <c r="F87" s="130" t="s">
        <v>106</v>
      </c>
      <c r="G87" s="130" t="s">
        <v>107</v>
      </c>
      <c r="H87" s="130" t="s">
        <v>108</v>
      </c>
      <c r="I87" s="130" t="s">
        <v>109</v>
      </c>
      <c r="J87" s="130" t="s">
        <v>90</v>
      </c>
      <c r="K87" s="131" t="s">
        <v>110</v>
      </c>
      <c r="L87" s="128"/>
      <c r="M87" s="70" t="s">
        <v>111</v>
      </c>
      <c r="N87" s="71" t="s">
        <v>39</v>
      </c>
      <c r="O87" s="71" t="s">
        <v>112</v>
      </c>
      <c r="P87" s="71" t="s">
        <v>113</v>
      </c>
      <c r="Q87" s="71" t="s">
        <v>114</v>
      </c>
      <c r="R87" s="71" t="s">
        <v>115</v>
      </c>
      <c r="S87" s="71" t="s">
        <v>116</v>
      </c>
      <c r="T87" s="72" t="s">
        <v>117</v>
      </c>
    </row>
    <row r="88" spans="2:65" s="1" customFormat="1" ht="29.25" customHeight="1">
      <c r="B88" s="38"/>
      <c r="C88" s="74" t="s">
        <v>91</v>
      </c>
      <c r="J88" s="132">
        <f>J89+J219</f>
        <v>0</v>
      </c>
      <c r="L88" s="38"/>
      <c r="M88" s="73"/>
      <c r="N88" s="65"/>
      <c r="O88" s="65"/>
      <c r="P88" s="133" t="e">
        <f>P89+P219</f>
        <v>#REF!</v>
      </c>
      <c r="Q88" s="65"/>
      <c r="R88" s="133" t="e">
        <f>R89+R219</f>
        <v>#REF!</v>
      </c>
      <c r="S88" s="65"/>
      <c r="T88" s="134" t="e">
        <f>T89+T219</f>
        <v>#REF!</v>
      </c>
      <c r="AT88" s="24" t="s">
        <v>68</v>
      </c>
      <c r="AU88" s="24" t="s">
        <v>92</v>
      </c>
      <c r="BK88" s="135" t="e">
        <f>BK89+BK219</f>
        <v>#REF!</v>
      </c>
    </row>
    <row r="89" spans="2:65" s="10" customFormat="1" ht="37.35" customHeight="1">
      <c r="B89" s="136"/>
      <c r="D89" s="137" t="s">
        <v>68</v>
      </c>
      <c r="E89" s="138" t="s">
        <v>118</v>
      </c>
      <c r="F89" s="138" t="s">
        <v>119</v>
      </c>
      <c r="J89" s="139">
        <f>BK89</f>
        <v>0</v>
      </c>
      <c r="L89" s="136"/>
      <c r="M89" s="140"/>
      <c r="N89" s="141"/>
      <c r="O89" s="141"/>
      <c r="P89" s="142">
        <f>P90+P176+P184+P191+P200+P217</f>
        <v>3892.931763</v>
      </c>
      <c r="Q89" s="141"/>
      <c r="R89" s="142">
        <f>R90+R176+R184+R191+R200+R217</f>
        <v>0.19269500000000003</v>
      </c>
      <c r="S89" s="141"/>
      <c r="T89" s="143">
        <f>T90+T176+T184+T191+T200+T217</f>
        <v>616.27749999999992</v>
      </c>
      <c r="AR89" s="137" t="s">
        <v>77</v>
      </c>
      <c r="AT89" s="144" t="s">
        <v>68</v>
      </c>
      <c r="AU89" s="144" t="s">
        <v>69</v>
      </c>
      <c r="AY89" s="137" t="s">
        <v>120</v>
      </c>
      <c r="BK89" s="145">
        <f>BK90+BK176+BK184+BK191+BK200+BK217</f>
        <v>0</v>
      </c>
    </row>
    <row r="90" spans="2:65" s="10" customFormat="1" ht="19.899999999999999" customHeight="1">
      <c r="B90" s="136"/>
      <c r="D90" s="137" t="s">
        <v>68</v>
      </c>
      <c r="E90" s="146" t="s">
        <v>77</v>
      </c>
      <c r="F90" s="146" t="s">
        <v>121</v>
      </c>
      <c r="J90" s="147">
        <f>BK90</f>
        <v>0</v>
      </c>
      <c r="L90" s="136"/>
      <c r="M90" s="140"/>
      <c r="N90" s="141"/>
      <c r="O90" s="141"/>
      <c r="P90" s="142">
        <f>SUM(P91:P175)</f>
        <v>1105.73002</v>
      </c>
      <c r="Q90" s="141"/>
      <c r="R90" s="142">
        <f>SUM(R91:R175)</f>
        <v>0.19269500000000003</v>
      </c>
      <c r="S90" s="141"/>
      <c r="T90" s="143">
        <f>SUM(T91:T175)</f>
        <v>0</v>
      </c>
      <c r="AR90" s="137" t="s">
        <v>77</v>
      </c>
      <c r="AT90" s="144" t="s">
        <v>68</v>
      </c>
      <c r="AU90" s="144" t="s">
        <v>77</v>
      </c>
      <c r="AY90" s="137" t="s">
        <v>120</v>
      </c>
      <c r="BK90" s="145">
        <f>SUM(BK91:BK175)</f>
        <v>0</v>
      </c>
    </row>
    <row r="91" spans="2:65" s="1" customFormat="1" ht="25.5" customHeight="1">
      <c r="B91" s="148"/>
      <c r="C91" s="149" t="s">
        <v>77</v>
      </c>
      <c r="D91" s="149" t="s">
        <v>122</v>
      </c>
      <c r="E91" s="150" t="s">
        <v>123</v>
      </c>
      <c r="F91" s="151" t="s">
        <v>124</v>
      </c>
      <c r="G91" s="152" t="s">
        <v>125</v>
      </c>
      <c r="H91" s="153">
        <v>0.53400000000000003</v>
      </c>
      <c r="I91" s="154"/>
      <c r="J91" s="154">
        <f>ROUND(I91*H91,2)</f>
        <v>0</v>
      </c>
      <c r="K91" s="151" t="s">
        <v>126</v>
      </c>
      <c r="L91" s="38"/>
      <c r="M91" s="155" t="s">
        <v>5</v>
      </c>
      <c r="N91" s="156" t="s">
        <v>40</v>
      </c>
      <c r="O91" s="157">
        <v>45.28</v>
      </c>
      <c r="P91" s="157">
        <f>O91*H91</f>
        <v>24.179520000000004</v>
      </c>
      <c r="Q91" s="157">
        <v>0</v>
      </c>
      <c r="R91" s="157">
        <f>Q91*H91</f>
        <v>0</v>
      </c>
      <c r="S91" s="157">
        <v>0</v>
      </c>
      <c r="T91" s="158">
        <f>S91*H91</f>
        <v>0</v>
      </c>
      <c r="AR91" s="24" t="s">
        <v>127</v>
      </c>
      <c r="AT91" s="24" t="s">
        <v>122</v>
      </c>
      <c r="AU91" s="24" t="s">
        <v>79</v>
      </c>
      <c r="AY91" s="24" t="s">
        <v>120</v>
      </c>
      <c r="BE91" s="159">
        <f>IF(N91="základní",J91,0)</f>
        <v>0</v>
      </c>
      <c r="BF91" s="159">
        <f>IF(N91="snížená",J91,0)</f>
        <v>0</v>
      </c>
      <c r="BG91" s="159">
        <f>IF(N91="zákl. přenesená",J91,0)</f>
        <v>0</v>
      </c>
      <c r="BH91" s="159">
        <f>IF(N91="sníž. přenesená",J91,0)</f>
        <v>0</v>
      </c>
      <c r="BI91" s="159">
        <f>IF(N91="nulová",J91,0)</f>
        <v>0</v>
      </c>
      <c r="BJ91" s="24" t="s">
        <v>77</v>
      </c>
      <c r="BK91" s="159">
        <f>ROUND(I91*H91,2)</f>
        <v>0</v>
      </c>
      <c r="BL91" s="24" t="s">
        <v>127</v>
      </c>
      <c r="BM91" s="24" t="s">
        <v>128</v>
      </c>
    </row>
    <row r="92" spans="2:65" s="11" customFormat="1">
      <c r="B92" s="161"/>
      <c r="D92" s="160" t="s">
        <v>129</v>
      </c>
      <c r="E92" s="162" t="s">
        <v>5</v>
      </c>
      <c r="F92" s="163" t="s">
        <v>130</v>
      </c>
      <c r="H92" s="164">
        <v>0.53400000000000003</v>
      </c>
      <c r="L92" s="161"/>
      <c r="M92" s="165"/>
      <c r="N92" s="166"/>
      <c r="O92" s="166"/>
      <c r="P92" s="166"/>
      <c r="Q92" s="166"/>
      <c r="R92" s="166"/>
      <c r="S92" s="166"/>
      <c r="T92" s="167"/>
      <c r="AT92" s="162" t="s">
        <v>129</v>
      </c>
      <c r="AU92" s="162" t="s">
        <v>79</v>
      </c>
      <c r="AV92" s="11" t="s">
        <v>79</v>
      </c>
      <c r="AW92" s="11" t="s">
        <v>32</v>
      </c>
      <c r="AX92" s="11" t="s">
        <v>69</v>
      </c>
      <c r="AY92" s="162" t="s">
        <v>120</v>
      </c>
    </row>
    <row r="93" spans="2:65" s="12" customFormat="1">
      <c r="B93" s="168"/>
      <c r="D93" s="160" t="s">
        <v>129</v>
      </c>
      <c r="E93" s="169" t="s">
        <v>5</v>
      </c>
      <c r="F93" s="170" t="s">
        <v>131</v>
      </c>
      <c r="H93" s="171">
        <v>0.53400000000000003</v>
      </c>
      <c r="L93" s="168"/>
      <c r="M93" s="172"/>
      <c r="N93" s="173"/>
      <c r="O93" s="173"/>
      <c r="P93" s="173"/>
      <c r="Q93" s="173"/>
      <c r="R93" s="173"/>
      <c r="S93" s="173"/>
      <c r="T93" s="174"/>
      <c r="AT93" s="169" t="s">
        <v>129</v>
      </c>
      <c r="AU93" s="169" t="s">
        <v>79</v>
      </c>
      <c r="AV93" s="12" t="s">
        <v>127</v>
      </c>
      <c r="AW93" s="12" t="s">
        <v>32</v>
      </c>
      <c r="AX93" s="12" t="s">
        <v>77</v>
      </c>
      <c r="AY93" s="169" t="s">
        <v>120</v>
      </c>
    </row>
    <row r="94" spans="2:65" s="1" customFormat="1" ht="25.5" customHeight="1">
      <c r="B94" s="148"/>
      <c r="C94" s="149" t="s">
        <v>79</v>
      </c>
      <c r="D94" s="149" t="s">
        <v>122</v>
      </c>
      <c r="E94" s="150" t="s">
        <v>132</v>
      </c>
      <c r="F94" s="151" t="s">
        <v>133</v>
      </c>
      <c r="G94" s="152" t="s">
        <v>134</v>
      </c>
      <c r="H94" s="153">
        <v>274</v>
      </c>
      <c r="I94" s="154"/>
      <c r="J94" s="154">
        <f>ROUND(I94*H94,2)</f>
        <v>0</v>
      </c>
      <c r="K94" s="151" t="s">
        <v>126</v>
      </c>
      <c r="L94" s="38"/>
      <c r="M94" s="155" t="s">
        <v>5</v>
      </c>
      <c r="N94" s="156" t="s">
        <v>40</v>
      </c>
      <c r="O94" s="157">
        <v>7.0000000000000007E-2</v>
      </c>
      <c r="P94" s="157">
        <f>O94*H94</f>
        <v>19.180000000000003</v>
      </c>
      <c r="Q94" s="157">
        <v>1.8000000000000001E-4</v>
      </c>
      <c r="R94" s="157">
        <f>Q94*H94</f>
        <v>4.9320000000000003E-2</v>
      </c>
      <c r="S94" s="157">
        <v>0</v>
      </c>
      <c r="T94" s="158">
        <f>S94*H94</f>
        <v>0</v>
      </c>
      <c r="AR94" s="24" t="s">
        <v>127</v>
      </c>
      <c r="AT94" s="24" t="s">
        <v>122</v>
      </c>
      <c r="AU94" s="24" t="s">
        <v>79</v>
      </c>
      <c r="AY94" s="24" t="s">
        <v>120</v>
      </c>
      <c r="BE94" s="159">
        <f>IF(N94="základní",J94,0)</f>
        <v>0</v>
      </c>
      <c r="BF94" s="159">
        <f>IF(N94="snížená",J94,0)</f>
        <v>0</v>
      </c>
      <c r="BG94" s="159">
        <f>IF(N94="zákl. přenesená",J94,0)</f>
        <v>0</v>
      </c>
      <c r="BH94" s="159">
        <f>IF(N94="sníž. přenesená",J94,0)</f>
        <v>0</v>
      </c>
      <c r="BI94" s="159">
        <f>IF(N94="nulová",J94,0)</f>
        <v>0</v>
      </c>
      <c r="BJ94" s="24" t="s">
        <v>77</v>
      </c>
      <c r="BK94" s="159">
        <f>ROUND(I94*H94,2)</f>
        <v>0</v>
      </c>
      <c r="BL94" s="24" t="s">
        <v>127</v>
      </c>
      <c r="BM94" s="24" t="s">
        <v>135</v>
      </c>
    </row>
    <row r="95" spans="2:65" s="11" customFormat="1">
      <c r="B95" s="161"/>
      <c r="D95" s="160" t="s">
        <v>129</v>
      </c>
      <c r="E95" s="162" t="s">
        <v>5</v>
      </c>
      <c r="F95" s="163" t="s">
        <v>136</v>
      </c>
      <c r="H95" s="164">
        <v>274</v>
      </c>
      <c r="L95" s="161"/>
      <c r="M95" s="165"/>
      <c r="N95" s="166"/>
      <c r="O95" s="166"/>
      <c r="P95" s="166"/>
      <c r="Q95" s="166"/>
      <c r="R95" s="166"/>
      <c r="S95" s="166"/>
      <c r="T95" s="167"/>
      <c r="AT95" s="162" t="s">
        <v>129</v>
      </c>
      <c r="AU95" s="162" t="s">
        <v>79</v>
      </c>
      <c r="AV95" s="11" t="s">
        <v>79</v>
      </c>
      <c r="AW95" s="11" t="s">
        <v>32</v>
      </c>
      <c r="AX95" s="11" t="s">
        <v>69</v>
      </c>
      <c r="AY95" s="162" t="s">
        <v>120</v>
      </c>
    </row>
    <row r="96" spans="2:65" s="12" customFormat="1">
      <c r="B96" s="168"/>
      <c r="D96" s="160" t="s">
        <v>129</v>
      </c>
      <c r="E96" s="169" t="s">
        <v>5</v>
      </c>
      <c r="F96" s="170" t="s">
        <v>131</v>
      </c>
      <c r="H96" s="171">
        <v>274</v>
      </c>
      <c r="L96" s="168"/>
      <c r="M96" s="172"/>
      <c r="N96" s="173"/>
      <c r="O96" s="173"/>
      <c r="P96" s="173"/>
      <c r="Q96" s="173"/>
      <c r="R96" s="173"/>
      <c r="S96" s="173"/>
      <c r="T96" s="174"/>
      <c r="AT96" s="169" t="s">
        <v>129</v>
      </c>
      <c r="AU96" s="169" t="s">
        <v>79</v>
      </c>
      <c r="AV96" s="12" t="s">
        <v>127</v>
      </c>
      <c r="AW96" s="12" t="s">
        <v>32</v>
      </c>
      <c r="AX96" s="12" t="s">
        <v>77</v>
      </c>
      <c r="AY96" s="169" t="s">
        <v>120</v>
      </c>
    </row>
    <row r="97" spans="2:65" s="1" customFormat="1" ht="38.25" customHeight="1">
      <c r="B97" s="148"/>
      <c r="C97" s="149" t="s">
        <v>137</v>
      </c>
      <c r="D97" s="149" t="s">
        <v>122</v>
      </c>
      <c r="E97" s="150" t="s">
        <v>138</v>
      </c>
      <c r="F97" s="151" t="s">
        <v>139</v>
      </c>
      <c r="G97" s="152" t="s">
        <v>134</v>
      </c>
      <c r="H97" s="153">
        <v>274</v>
      </c>
      <c r="I97" s="154"/>
      <c r="J97" s="154">
        <f>ROUND(I97*H97,2)</f>
        <v>0</v>
      </c>
      <c r="K97" s="151" t="s">
        <v>126</v>
      </c>
      <c r="L97" s="38"/>
      <c r="M97" s="155" t="s">
        <v>5</v>
      </c>
      <c r="N97" s="156" t="s">
        <v>40</v>
      </c>
      <c r="O97" s="157">
        <v>0.26500000000000001</v>
      </c>
      <c r="P97" s="157">
        <f>O97*H97</f>
        <v>72.61</v>
      </c>
      <c r="Q97" s="157">
        <v>0</v>
      </c>
      <c r="R97" s="157">
        <f>Q97*H97</f>
        <v>0</v>
      </c>
      <c r="S97" s="157">
        <v>0</v>
      </c>
      <c r="T97" s="158">
        <f>S97*H97</f>
        <v>0</v>
      </c>
      <c r="AR97" s="24" t="s">
        <v>127</v>
      </c>
      <c r="AT97" s="24" t="s">
        <v>122</v>
      </c>
      <c r="AU97" s="24" t="s">
        <v>79</v>
      </c>
      <c r="AY97" s="24" t="s">
        <v>120</v>
      </c>
      <c r="BE97" s="159">
        <f>IF(N97="základní",J97,0)</f>
        <v>0</v>
      </c>
      <c r="BF97" s="159">
        <f>IF(N97="snížená",J97,0)</f>
        <v>0</v>
      </c>
      <c r="BG97" s="159">
        <f>IF(N97="zákl. přenesená",J97,0)</f>
        <v>0</v>
      </c>
      <c r="BH97" s="159">
        <f>IF(N97="sníž. přenesená",J97,0)</f>
        <v>0</v>
      </c>
      <c r="BI97" s="159">
        <f>IF(N97="nulová",J97,0)</f>
        <v>0</v>
      </c>
      <c r="BJ97" s="24" t="s">
        <v>77</v>
      </c>
      <c r="BK97" s="159">
        <f>ROUND(I97*H97,2)</f>
        <v>0</v>
      </c>
      <c r="BL97" s="24" t="s">
        <v>127</v>
      </c>
      <c r="BM97" s="24" t="s">
        <v>140</v>
      </c>
    </row>
    <row r="98" spans="2:65" s="11" customFormat="1">
      <c r="B98" s="161"/>
      <c r="D98" s="160" t="s">
        <v>129</v>
      </c>
      <c r="E98" s="162" t="s">
        <v>5</v>
      </c>
      <c r="F98" s="163" t="s">
        <v>136</v>
      </c>
      <c r="H98" s="164">
        <v>274</v>
      </c>
      <c r="L98" s="161"/>
      <c r="M98" s="165"/>
      <c r="N98" s="166"/>
      <c r="O98" s="166"/>
      <c r="P98" s="166"/>
      <c r="Q98" s="166"/>
      <c r="R98" s="166"/>
      <c r="S98" s="166"/>
      <c r="T98" s="167"/>
      <c r="AT98" s="162" t="s">
        <v>129</v>
      </c>
      <c r="AU98" s="162" t="s">
        <v>79</v>
      </c>
      <c r="AV98" s="11" t="s">
        <v>79</v>
      </c>
      <c r="AW98" s="11" t="s">
        <v>32</v>
      </c>
      <c r="AX98" s="11" t="s">
        <v>69</v>
      </c>
      <c r="AY98" s="162" t="s">
        <v>120</v>
      </c>
    </row>
    <row r="99" spans="2:65" s="12" customFormat="1">
      <c r="B99" s="168"/>
      <c r="D99" s="160" t="s">
        <v>129</v>
      </c>
      <c r="E99" s="169" t="s">
        <v>5</v>
      </c>
      <c r="F99" s="170" t="s">
        <v>131</v>
      </c>
      <c r="H99" s="171">
        <v>274</v>
      </c>
      <c r="L99" s="168"/>
      <c r="M99" s="172"/>
      <c r="N99" s="173"/>
      <c r="O99" s="173"/>
      <c r="P99" s="173"/>
      <c r="Q99" s="173"/>
      <c r="R99" s="173"/>
      <c r="S99" s="173"/>
      <c r="T99" s="174"/>
      <c r="AT99" s="169" t="s">
        <v>129</v>
      </c>
      <c r="AU99" s="169" t="s">
        <v>79</v>
      </c>
      <c r="AV99" s="12" t="s">
        <v>127</v>
      </c>
      <c r="AW99" s="12" t="s">
        <v>32</v>
      </c>
      <c r="AX99" s="12" t="s">
        <v>77</v>
      </c>
      <c r="AY99" s="169" t="s">
        <v>120</v>
      </c>
    </row>
    <row r="100" spans="2:65" s="1" customFormat="1" ht="16.5" customHeight="1">
      <c r="B100" s="148"/>
      <c r="C100" s="149" t="s">
        <v>127</v>
      </c>
      <c r="D100" s="149" t="s">
        <v>122</v>
      </c>
      <c r="E100" s="150" t="s">
        <v>141</v>
      </c>
      <c r="F100" s="151" t="s">
        <v>142</v>
      </c>
      <c r="G100" s="152" t="s">
        <v>143</v>
      </c>
      <c r="H100" s="153">
        <v>78.783000000000001</v>
      </c>
      <c r="I100" s="154"/>
      <c r="J100" s="154">
        <f>ROUND(I100*H100,2)</f>
        <v>0</v>
      </c>
      <c r="K100" s="151" t="s">
        <v>5</v>
      </c>
      <c r="L100" s="38"/>
      <c r="M100" s="155" t="s">
        <v>5</v>
      </c>
      <c r="N100" s="156" t="s">
        <v>40</v>
      </c>
      <c r="O100" s="157">
        <v>0</v>
      </c>
      <c r="P100" s="157">
        <f>O100*H100</f>
        <v>0</v>
      </c>
      <c r="Q100" s="157">
        <v>0</v>
      </c>
      <c r="R100" s="157">
        <f>Q100*H100</f>
        <v>0</v>
      </c>
      <c r="S100" s="157">
        <v>0</v>
      </c>
      <c r="T100" s="158">
        <f>S100*H100</f>
        <v>0</v>
      </c>
      <c r="AR100" s="24" t="s">
        <v>127</v>
      </c>
      <c r="AT100" s="24" t="s">
        <v>122</v>
      </c>
      <c r="AU100" s="24" t="s">
        <v>79</v>
      </c>
      <c r="AY100" s="24" t="s">
        <v>120</v>
      </c>
      <c r="BE100" s="159">
        <f>IF(N100="základní",J100,0)</f>
        <v>0</v>
      </c>
      <c r="BF100" s="159">
        <f>IF(N100="snížená",J100,0)</f>
        <v>0</v>
      </c>
      <c r="BG100" s="159">
        <f>IF(N100="zákl. přenesená",J100,0)</f>
        <v>0</v>
      </c>
      <c r="BH100" s="159">
        <f>IF(N100="sníž. přenesená",J100,0)</f>
        <v>0</v>
      </c>
      <c r="BI100" s="159">
        <f>IF(N100="nulová",J100,0)</f>
        <v>0</v>
      </c>
      <c r="BJ100" s="24" t="s">
        <v>77</v>
      </c>
      <c r="BK100" s="159">
        <f>ROUND(I100*H100,2)</f>
        <v>0</v>
      </c>
      <c r="BL100" s="24" t="s">
        <v>127</v>
      </c>
      <c r="BM100" s="24" t="s">
        <v>144</v>
      </c>
    </row>
    <row r="101" spans="2:65" s="13" customFormat="1">
      <c r="B101" s="175"/>
      <c r="D101" s="160" t="s">
        <v>129</v>
      </c>
      <c r="E101" s="176" t="s">
        <v>5</v>
      </c>
      <c r="F101" s="277" t="s">
        <v>501</v>
      </c>
      <c r="H101" s="176" t="s">
        <v>5</v>
      </c>
      <c r="L101" s="175"/>
      <c r="M101" s="178"/>
      <c r="N101" s="179"/>
      <c r="O101" s="179"/>
      <c r="P101" s="179"/>
      <c r="Q101" s="179"/>
      <c r="R101" s="179"/>
      <c r="S101" s="179"/>
      <c r="T101" s="180"/>
      <c r="AT101" s="176" t="s">
        <v>129</v>
      </c>
      <c r="AU101" s="176" t="s">
        <v>79</v>
      </c>
      <c r="AV101" s="13" t="s">
        <v>77</v>
      </c>
      <c r="AW101" s="13" t="s">
        <v>32</v>
      </c>
      <c r="AX101" s="13" t="s">
        <v>69</v>
      </c>
      <c r="AY101" s="176" t="s">
        <v>120</v>
      </c>
    </row>
    <row r="102" spans="2:65" s="11" customFormat="1">
      <c r="B102" s="161"/>
      <c r="D102" s="160" t="s">
        <v>129</v>
      </c>
      <c r="E102" s="162" t="s">
        <v>5</v>
      </c>
      <c r="F102" s="276" t="s">
        <v>494</v>
      </c>
      <c r="H102" s="164">
        <v>10.016999999999999</v>
      </c>
      <c r="L102" s="161"/>
      <c r="M102" s="165"/>
      <c r="N102" s="166"/>
      <c r="O102" s="166"/>
      <c r="P102" s="166"/>
      <c r="Q102" s="166"/>
      <c r="R102" s="166"/>
      <c r="S102" s="166"/>
      <c r="T102" s="167"/>
      <c r="AT102" s="162" t="s">
        <v>129</v>
      </c>
      <c r="AU102" s="162" t="s">
        <v>79</v>
      </c>
      <c r="AV102" s="11" t="s">
        <v>79</v>
      </c>
      <c r="AW102" s="11" t="s">
        <v>32</v>
      </c>
      <c r="AX102" s="11" t="s">
        <v>69</v>
      </c>
      <c r="AY102" s="162" t="s">
        <v>120</v>
      </c>
    </row>
    <row r="103" spans="2:65" s="11" customFormat="1">
      <c r="B103" s="161"/>
      <c r="D103" s="160" t="s">
        <v>129</v>
      </c>
      <c r="E103" s="162" t="s">
        <v>5</v>
      </c>
      <c r="F103" s="276" t="s">
        <v>495</v>
      </c>
      <c r="H103" s="164">
        <v>12.246</v>
      </c>
      <c r="L103" s="161"/>
      <c r="M103" s="165"/>
      <c r="N103" s="166"/>
      <c r="O103" s="166"/>
      <c r="P103" s="166"/>
      <c r="Q103" s="166"/>
      <c r="R103" s="166"/>
      <c r="S103" s="166"/>
      <c r="T103" s="167"/>
      <c r="AT103" s="162" t="s">
        <v>129</v>
      </c>
      <c r="AU103" s="162" t="s">
        <v>79</v>
      </c>
      <c r="AV103" s="11" t="s">
        <v>79</v>
      </c>
      <c r="AW103" s="11" t="s">
        <v>32</v>
      </c>
      <c r="AX103" s="11" t="s">
        <v>69</v>
      </c>
      <c r="AY103" s="162" t="s">
        <v>120</v>
      </c>
    </row>
    <row r="104" spans="2:65" s="11" customFormat="1">
      <c r="B104" s="161"/>
      <c r="D104" s="160" t="s">
        <v>129</v>
      </c>
      <c r="E104" s="162" t="s">
        <v>5</v>
      </c>
      <c r="F104" s="276" t="s">
        <v>496</v>
      </c>
      <c r="H104" s="164">
        <v>1.554</v>
      </c>
      <c r="L104" s="161"/>
      <c r="M104" s="165"/>
      <c r="N104" s="166"/>
      <c r="O104" s="166"/>
      <c r="P104" s="166"/>
      <c r="Q104" s="166"/>
      <c r="R104" s="166"/>
      <c r="S104" s="166"/>
      <c r="T104" s="167"/>
      <c r="AT104" s="162" t="s">
        <v>129</v>
      </c>
      <c r="AU104" s="162" t="s">
        <v>79</v>
      </c>
      <c r="AV104" s="11" t="s">
        <v>79</v>
      </c>
      <c r="AW104" s="11" t="s">
        <v>32</v>
      </c>
      <c r="AX104" s="11" t="s">
        <v>69</v>
      </c>
      <c r="AY104" s="162" t="s">
        <v>120</v>
      </c>
    </row>
    <row r="105" spans="2:65" s="11" customFormat="1">
      <c r="B105" s="161"/>
      <c r="D105" s="160" t="s">
        <v>129</v>
      </c>
      <c r="E105" s="162" t="s">
        <v>5</v>
      </c>
      <c r="F105" s="276" t="s">
        <v>497</v>
      </c>
      <c r="H105" s="164">
        <v>1.633</v>
      </c>
      <c r="L105" s="161"/>
      <c r="M105" s="165"/>
      <c r="N105" s="166"/>
      <c r="O105" s="166"/>
      <c r="P105" s="166"/>
      <c r="Q105" s="166"/>
      <c r="R105" s="166"/>
      <c r="S105" s="166"/>
      <c r="T105" s="167"/>
      <c r="AT105" s="162" t="s">
        <v>129</v>
      </c>
      <c r="AU105" s="162" t="s">
        <v>79</v>
      </c>
      <c r="AV105" s="11" t="s">
        <v>79</v>
      </c>
      <c r="AW105" s="11" t="s">
        <v>32</v>
      </c>
      <c r="AX105" s="11" t="s">
        <v>69</v>
      </c>
      <c r="AY105" s="162" t="s">
        <v>120</v>
      </c>
    </row>
    <row r="106" spans="2:65" s="11" customFormat="1">
      <c r="B106" s="161"/>
      <c r="D106" s="160" t="s">
        <v>129</v>
      </c>
      <c r="E106" s="162" t="s">
        <v>5</v>
      </c>
      <c r="F106" s="276" t="s">
        <v>498</v>
      </c>
      <c r="H106" s="164">
        <v>6.359</v>
      </c>
      <c r="L106" s="161"/>
      <c r="M106" s="165"/>
      <c r="N106" s="166"/>
      <c r="O106" s="166"/>
      <c r="P106" s="166"/>
      <c r="Q106" s="166"/>
      <c r="R106" s="166"/>
      <c r="S106" s="166"/>
      <c r="T106" s="167"/>
      <c r="AT106" s="162" t="s">
        <v>129</v>
      </c>
      <c r="AU106" s="162" t="s">
        <v>79</v>
      </c>
      <c r="AV106" s="11" t="s">
        <v>79</v>
      </c>
      <c r="AW106" s="11" t="s">
        <v>32</v>
      </c>
      <c r="AX106" s="11" t="s">
        <v>69</v>
      </c>
      <c r="AY106" s="162" t="s">
        <v>120</v>
      </c>
    </row>
    <row r="107" spans="2:65" s="11" customFormat="1">
      <c r="B107" s="161"/>
      <c r="D107" s="160" t="s">
        <v>129</v>
      </c>
      <c r="E107" s="162" t="s">
        <v>5</v>
      </c>
      <c r="F107" s="276" t="s">
        <v>499</v>
      </c>
      <c r="H107" s="164">
        <v>34.54</v>
      </c>
      <c r="L107" s="161"/>
      <c r="M107" s="165"/>
      <c r="N107" s="166"/>
      <c r="O107" s="166"/>
      <c r="P107" s="166"/>
      <c r="Q107" s="166"/>
      <c r="R107" s="166"/>
      <c r="S107" s="166"/>
      <c r="T107" s="167"/>
      <c r="AT107" s="162" t="s">
        <v>129</v>
      </c>
      <c r="AU107" s="162" t="s">
        <v>79</v>
      </c>
      <c r="AV107" s="11" t="s">
        <v>79</v>
      </c>
      <c r="AW107" s="11" t="s">
        <v>32</v>
      </c>
      <c r="AX107" s="11" t="s">
        <v>69</v>
      </c>
      <c r="AY107" s="162" t="s">
        <v>120</v>
      </c>
    </row>
    <row r="108" spans="2:65" s="11" customFormat="1">
      <c r="B108" s="161"/>
      <c r="D108" s="160" t="s">
        <v>129</v>
      </c>
      <c r="E108" s="162" t="s">
        <v>5</v>
      </c>
      <c r="F108" s="276" t="s">
        <v>500</v>
      </c>
      <c r="H108" s="164">
        <v>12.433999999999999</v>
      </c>
      <c r="L108" s="161"/>
      <c r="M108" s="165"/>
      <c r="N108" s="166"/>
      <c r="O108" s="166"/>
      <c r="P108" s="166"/>
      <c r="Q108" s="166"/>
      <c r="R108" s="166"/>
      <c r="S108" s="166"/>
      <c r="T108" s="167"/>
      <c r="AT108" s="162" t="s">
        <v>129</v>
      </c>
      <c r="AU108" s="162" t="s">
        <v>79</v>
      </c>
      <c r="AV108" s="11" t="s">
        <v>79</v>
      </c>
      <c r="AW108" s="11" t="s">
        <v>32</v>
      </c>
      <c r="AX108" s="11" t="s">
        <v>69</v>
      </c>
      <c r="AY108" s="162" t="s">
        <v>120</v>
      </c>
    </row>
    <row r="109" spans="2:65" s="12" customFormat="1">
      <c r="B109" s="168"/>
      <c r="D109" s="160" t="s">
        <v>129</v>
      </c>
      <c r="E109" s="169" t="s">
        <v>5</v>
      </c>
      <c r="F109" s="170" t="s">
        <v>131</v>
      </c>
      <c r="H109" s="171">
        <v>78.783000000000001</v>
      </c>
      <c r="L109" s="168"/>
      <c r="M109" s="172"/>
      <c r="N109" s="173"/>
      <c r="O109" s="173"/>
      <c r="P109" s="173"/>
      <c r="Q109" s="173"/>
      <c r="R109" s="173"/>
      <c r="S109" s="173"/>
      <c r="T109" s="174"/>
      <c r="AT109" s="169" t="s">
        <v>129</v>
      </c>
      <c r="AU109" s="169" t="s">
        <v>79</v>
      </c>
      <c r="AV109" s="12" t="s">
        <v>127</v>
      </c>
      <c r="AW109" s="12" t="s">
        <v>32</v>
      </c>
      <c r="AX109" s="12" t="s">
        <v>77</v>
      </c>
      <c r="AY109" s="169" t="s">
        <v>120</v>
      </c>
    </row>
    <row r="110" spans="2:65" s="1" customFormat="1" ht="25.5" customHeight="1">
      <c r="B110" s="148"/>
      <c r="C110" s="149" t="s">
        <v>145</v>
      </c>
      <c r="D110" s="149" t="s">
        <v>122</v>
      </c>
      <c r="E110" s="150" t="s">
        <v>146</v>
      </c>
      <c r="F110" s="151" t="s">
        <v>147</v>
      </c>
      <c r="G110" s="152" t="s">
        <v>148</v>
      </c>
      <c r="H110" s="153">
        <v>58</v>
      </c>
      <c r="I110" s="154"/>
      <c r="J110" s="154">
        <f>ROUND(I110*H110,2)</f>
        <v>0</v>
      </c>
      <c r="K110" s="151" t="s">
        <v>126</v>
      </c>
      <c r="L110" s="38"/>
      <c r="M110" s="155" t="s">
        <v>5</v>
      </c>
      <c r="N110" s="156" t="s">
        <v>40</v>
      </c>
      <c r="O110" s="157">
        <v>0.49</v>
      </c>
      <c r="P110" s="157">
        <f>O110*H110</f>
        <v>28.419999999999998</v>
      </c>
      <c r="Q110" s="157">
        <v>0</v>
      </c>
      <c r="R110" s="157">
        <f>Q110*H110</f>
        <v>0</v>
      </c>
      <c r="S110" s="157">
        <v>0</v>
      </c>
      <c r="T110" s="158">
        <f>S110*H110</f>
        <v>0</v>
      </c>
      <c r="AR110" s="24" t="s">
        <v>127</v>
      </c>
      <c r="AT110" s="24" t="s">
        <v>122</v>
      </c>
      <c r="AU110" s="24" t="s">
        <v>79</v>
      </c>
      <c r="AY110" s="24" t="s">
        <v>120</v>
      </c>
      <c r="BE110" s="159">
        <f>IF(N110="základní",J110,0)</f>
        <v>0</v>
      </c>
      <c r="BF110" s="159">
        <f>IF(N110="snížená",J110,0)</f>
        <v>0</v>
      </c>
      <c r="BG110" s="159">
        <f>IF(N110="zákl. přenesená",J110,0)</f>
        <v>0</v>
      </c>
      <c r="BH110" s="159">
        <f>IF(N110="sníž. přenesená",J110,0)</f>
        <v>0</v>
      </c>
      <c r="BI110" s="159">
        <f>IF(N110="nulová",J110,0)</f>
        <v>0</v>
      </c>
      <c r="BJ110" s="24" t="s">
        <v>77</v>
      </c>
      <c r="BK110" s="159">
        <f>ROUND(I110*H110,2)</f>
        <v>0</v>
      </c>
      <c r="BL110" s="24" t="s">
        <v>127</v>
      </c>
      <c r="BM110" s="24" t="s">
        <v>149</v>
      </c>
    </row>
    <row r="111" spans="2:65" s="11" customFormat="1">
      <c r="B111" s="161"/>
      <c r="D111" s="160" t="s">
        <v>129</v>
      </c>
      <c r="E111" s="162" t="s">
        <v>5</v>
      </c>
      <c r="F111" s="163" t="s">
        <v>150</v>
      </c>
      <c r="H111" s="164">
        <v>58</v>
      </c>
      <c r="L111" s="161"/>
      <c r="M111" s="165"/>
      <c r="N111" s="166"/>
      <c r="O111" s="166"/>
      <c r="P111" s="166"/>
      <c r="Q111" s="166"/>
      <c r="R111" s="166"/>
      <c r="S111" s="166"/>
      <c r="T111" s="167"/>
      <c r="AT111" s="162" t="s">
        <v>129</v>
      </c>
      <c r="AU111" s="162" t="s">
        <v>79</v>
      </c>
      <c r="AV111" s="11" t="s">
        <v>79</v>
      </c>
      <c r="AW111" s="11" t="s">
        <v>32</v>
      </c>
      <c r="AX111" s="11" t="s">
        <v>69</v>
      </c>
      <c r="AY111" s="162" t="s">
        <v>120</v>
      </c>
    </row>
    <row r="112" spans="2:65" s="12" customFormat="1">
      <c r="B112" s="168"/>
      <c r="D112" s="160" t="s">
        <v>129</v>
      </c>
      <c r="E112" s="169" t="s">
        <v>5</v>
      </c>
      <c r="F112" s="170" t="s">
        <v>131</v>
      </c>
      <c r="H112" s="171">
        <v>58</v>
      </c>
      <c r="L112" s="168"/>
      <c r="M112" s="172"/>
      <c r="N112" s="173"/>
      <c r="O112" s="173"/>
      <c r="P112" s="173"/>
      <c r="Q112" s="173"/>
      <c r="R112" s="173"/>
      <c r="S112" s="173"/>
      <c r="T112" s="174"/>
      <c r="AT112" s="169" t="s">
        <v>129</v>
      </c>
      <c r="AU112" s="169" t="s">
        <v>79</v>
      </c>
      <c r="AV112" s="12" t="s">
        <v>127</v>
      </c>
      <c r="AW112" s="12" t="s">
        <v>32</v>
      </c>
      <c r="AX112" s="12" t="s">
        <v>77</v>
      </c>
      <c r="AY112" s="169" t="s">
        <v>120</v>
      </c>
    </row>
    <row r="113" spans="2:65" s="1" customFormat="1" ht="25.5" customHeight="1">
      <c r="B113" s="148"/>
      <c r="C113" s="149" t="s">
        <v>151</v>
      </c>
      <c r="D113" s="149" t="s">
        <v>122</v>
      </c>
      <c r="E113" s="150" t="s">
        <v>152</v>
      </c>
      <c r="F113" s="151" t="s">
        <v>153</v>
      </c>
      <c r="G113" s="152" t="s">
        <v>148</v>
      </c>
      <c r="H113" s="153">
        <v>15</v>
      </c>
      <c r="I113" s="154"/>
      <c r="J113" s="154">
        <f>ROUND(I113*H113,2)</f>
        <v>0</v>
      </c>
      <c r="K113" s="151" t="s">
        <v>126</v>
      </c>
      <c r="L113" s="38"/>
      <c r="M113" s="155" t="s">
        <v>5</v>
      </c>
      <c r="N113" s="156" t="s">
        <v>40</v>
      </c>
      <c r="O113" s="157">
        <v>0.88</v>
      </c>
      <c r="P113" s="157">
        <f>O113*H113</f>
        <v>13.2</v>
      </c>
      <c r="Q113" s="157">
        <v>0</v>
      </c>
      <c r="R113" s="157">
        <f>Q113*H113</f>
        <v>0</v>
      </c>
      <c r="S113" s="157">
        <v>0</v>
      </c>
      <c r="T113" s="158">
        <f>S113*H113</f>
        <v>0</v>
      </c>
      <c r="AR113" s="24" t="s">
        <v>127</v>
      </c>
      <c r="AT113" s="24" t="s">
        <v>122</v>
      </c>
      <c r="AU113" s="24" t="s">
        <v>79</v>
      </c>
      <c r="AY113" s="24" t="s">
        <v>120</v>
      </c>
      <c r="BE113" s="159">
        <f>IF(N113="základní",J113,0)</f>
        <v>0</v>
      </c>
      <c r="BF113" s="159">
        <f>IF(N113="snížená",J113,0)</f>
        <v>0</v>
      </c>
      <c r="BG113" s="159">
        <f>IF(N113="zákl. přenesená",J113,0)</f>
        <v>0</v>
      </c>
      <c r="BH113" s="159">
        <f>IF(N113="sníž. přenesená",J113,0)</f>
        <v>0</v>
      </c>
      <c r="BI113" s="159">
        <f>IF(N113="nulová",J113,0)</f>
        <v>0</v>
      </c>
      <c r="BJ113" s="24" t="s">
        <v>77</v>
      </c>
      <c r="BK113" s="159">
        <f>ROUND(I113*H113,2)</f>
        <v>0</v>
      </c>
      <c r="BL113" s="24" t="s">
        <v>127</v>
      </c>
      <c r="BM113" s="24" t="s">
        <v>154</v>
      </c>
    </row>
    <row r="114" spans="2:65" s="11" customFormat="1">
      <c r="B114" s="161"/>
      <c r="D114" s="160" t="s">
        <v>129</v>
      </c>
      <c r="E114" s="162" t="s">
        <v>5</v>
      </c>
      <c r="F114" s="163" t="s">
        <v>155</v>
      </c>
      <c r="H114" s="164">
        <v>15</v>
      </c>
      <c r="L114" s="161"/>
      <c r="M114" s="165"/>
      <c r="N114" s="166"/>
      <c r="O114" s="166"/>
      <c r="P114" s="166"/>
      <c r="Q114" s="166"/>
      <c r="R114" s="166"/>
      <c r="S114" s="166"/>
      <c r="T114" s="167"/>
      <c r="AT114" s="162" t="s">
        <v>129</v>
      </c>
      <c r="AU114" s="162" t="s">
        <v>79</v>
      </c>
      <c r="AV114" s="11" t="s">
        <v>79</v>
      </c>
      <c r="AW114" s="11" t="s">
        <v>32</v>
      </c>
      <c r="AX114" s="11" t="s">
        <v>69</v>
      </c>
      <c r="AY114" s="162" t="s">
        <v>120</v>
      </c>
    </row>
    <row r="115" spans="2:65" s="12" customFormat="1">
      <c r="B115" s="168"/>
      <c r="D115" s="160" t="s">
        <v>129</v>
      </c>
      <c r="E115" s="169" t="s">
        <v>5</v>
      </c>
      <c r="F115" s="170" t="s">
        <v>131</v>
      </c>
      <c r="H115" s="171">
        <v>15</v>
      </c>
      <c r="L115" s="168"/>
      <c r="M115" s="172"/>
      <c r="N115" s="173"/>
      <c r="O115" s="173"/>
      <c r="P115" s="173"/>
      <c r="Q115" s="173"/>
      <c r="R115" s="173"/>
      <c r="S115" s="173"/>
      <c r="T115" s="174"/>
      <c r="AT115" s="169" t="s">
        <v>129</v>
      </c>
      <c r="AU115" s="169" t="s">
        <v>79</v>
      </c>
      <c r="AV115" s="12" t="s">
        <v>127</v>
      </c>
      <c r="AW115" s="12" t="s">
        <v>32</v>
      </c>
      <c r="AX115" s="12" t="s">
        <v>77</v>
      </c>
      <c r="AY115" s="169" t="s">
        <v>120</v>
      </c>
    </row>
    <row r="116" spans="2:65" s="1" customFormat="1" ht="25.5" customHeight="1">
      <c r="B116" s="148"/>
      <c r="C116" s="149" t="s">
        <v>156</v>
      </c>
      <c r="D116" s="149" t="s">
        <v>122</v>
      </c>
      <c r="E116" s="150" t="s">
        <v>157</v>
      </c>
      <c r="F116" s="151" t="s">
        <v>158</v>
      </c>
      <c r="G116" s="152" t="s">
        <v>148</v>
      </c>
      <c r="H116" s="153">
        <v>3</v>
      </c>
      <c r="I116" s="154"/>
      <c r="J116" s="154">
        <f>ROUND(I116*H116,2)</f>
        <v>0</v>
      </c>
      <c r="K116" s="151" t="s">
        <v>126</v>
      </c>
      <c r="L116" s="38"/>
      <c r="M116" s="155" t="s">
        <v>5</v>
      </c>
      <c r="N116" s="156" t="s">
        <v>40</v>
      </c>
      <c r="O116" s="157">
        <v>1.42</v>
      </c>
      <c r="P116" s="157">
        <f>O116*H116</f>
        <v>4.26</v>
      </c>
      <c r="Q116" s="157">
        <v>0</v>
      </c>
      <c r="R116" s="157">
        <f>Q116*H116</f>
        <v>0</v>
      </c>
      <c r="S116" s="157">
        <v>0</v>
      </c>
      <c r="T116" s="158">
        <f>S116*H116</f>
        <v>0</v>
      </c>
      <c r="AR116" s="24" t="s">
        <v>127</v>
      </c>
      <c r="AT116" s="24" t="s">
        <v>122</v>
      </c>
      <c r="AU116" s="24" t="s">
        <v>79</v>
      </c>
      <c r="AY116" s="24" t="s">
        <v>120</v>
      </c>
      <c r="BE116" s="159">
        <f>IF(N116="základní",J116,0)</f>
        <v>0</v>
      </c>
      <c r="BF116" s="159">
        <f>IF(N116="snížená",J116,0)</f>
        <v>0</v>
      </c>
      <c r="BG116" s="159">
        <f>IF(N116="zákl. přenesená",J116,0)</f>
        <v>0</v>
      </c>
      <c r="BH116" s="159">
        <f>IF(N116="sníž. přenesená",J116,0)</f>
        <v>0</v>
      </c>
      <c r="BI116" s="159">
        <f>IF(N116="nulová",J116,0)</f>
        <v>0</v>
      </c>
      <c r="BJ116" s="24" t="s">
        <v>77</v>
      </c>
      <c r="BK116" s="159">
        <f>ROUND(I116*H116,2)</f>
        <v>0</v>
      </c>
      <c r="BL116" s="24" t="s">
        <v>127</v>
      </c>
      <c r="BM116" s="24" t="s">
        <v>159</v>
      </c>
    </row>
    <row r="117" spans="2:65" s="11" customFormat="1">
      <c r="B117" s="161"/>
      <c r="D117" s="160" t="s">
        <v>129</v>
      </c>
      <c r="E117" s="162" t="s">
        <v>5</v>
      </c>
      <c r="F117" s="163" t="s">
        <v>160</v>
      </c>
      <c r="H117" s="164">
        <v>3</v>
      </c>
      <c r="L117" s="161"/>
      <c r="M117" s="165"/>
      <c r="N117" s="166"/>
      <c r="O117" s="166"/>
      <c r="P117" s="166"/>
      <c r="Q117" s="166"/>
      <c r="R117" s="166"/>
      <c r="S117" s="166"/>
      <c r="T117" s="167"/>
      <c r="AT117" s="162" t="s">
        <v>129</v>
      </c>
      <c r="AU117" s="162" t="s">
        <v>79</v>
      </c>
      <c r="AV117" s="11" t="s">
        <v>79</v>
      </c>
      <c r="AW117" s="11" t="s">
        <v>32</v>
      </c>
      <c r="AX117" s="11" t="s">
        <v>69</v>
      </c>
      <c r="AY117" s="162" t="s">
        <v>120</v>
      </c>
    </row>
    <row r="118" spans="2:65" s="12" customFormat="1">
      <c r="B118" s="168"/>
      <c r="D118" s="160" t="s">
        <v>129</v>
      </c>
      <c r="E118" s="169" t="s">
        <v>5</v>
      </c>
      <c r="F118" s="170" t="s">
        <v>131</v>
      </c>
      <c r="H118" s="171">
        <v>3</v>
      </c>
      <c r="L118" s="168"/>
      <c r="M118" s="172"/>
      <c r="N118" s="173"/>
      <c r="O118" s="173"/>
      <c r="P118" s="173"/>
      <c r="Q118" s="173"/>
      <c r="R118" s="173"/>
      <c r="S118" s="173"/>
      <c r="T118" s="174"/>
      <c r="AT118" s="169" t="s">
        <v>129</v>
      </c>
      <c r="AU118" s="169" t="s">
        <v>79</v>
      </c>
      <c r="AV118" s="12" t="s">
        <v>127</v>
      </c>
      <c r="AW118" s="12" t="s">
        <v>32</v>
      </c>
      <c r="AX118" s="12" t="s">
        <v>77</v>
      </c>
      <c r="AY118" s="169" t="s">
        <v>120</v>
      </c>
    </row>
    <row r="119" spans="2:65" s="1" customFormat="1" ht="25.5" customHeight="1">
      <c r="B119" s="148"/>
      <c r="C119" s="149" t="s">
        <v>161</v>
      </c>
      <c r="D119" s="149" t="s">
        <v>122</v>
      </c>
      <c r="E119" s="150" t="s">
        <v>162</v>
      </c>
      <c r="F119" s="151" t="s">
        <v>163</v>
      </c>
      <c r="G119" s="152" t="s">
        <v>148</v>
      </c>
      <c r="H119" s="153">
        <v>4</v>
      </c>
      <c r="I119" s="154"/>
      <c r="J119" s="154">
        <f>ROUND(I119*H119,2)</f>
        <v>0</v>
      </c>
      <c r="K119" s="151" t="s">
        <v>126</v>
      </c>
      <c r="L119" s="38"/>
      <c r="M119" s="155" t="s">
        <v>5</v>
      </c>
      <c r="N119" s="156" t="s">
        <v>40</v>
      </c>
      <c r="O119" s="157">
        <v>2.8460000000000001</v>
      </c>
      <c r="P119" s="157">
        <f>O119*H119</f>
        <v>11.384</v>
      </c>
      <c r="Q119" s="157">
        <v>0</v>
      </c>
      <c r="R119" s="157">
        <f>Q119*H119</f>
        <v>0</v>
      </c>
      <c r="S119" s="157">
        <v>0</v>
      </c>
      <c r="T119" s="158">
        <f>S119*H119</f>
        <v>0</v>
      </c>
      <c r="AR119" s="24" t="s">
        <v>127</v>
      </c>
      <c r="AT119" s="24" t="s">
        <v>122</v>
      </c>
      <c r="AU119" s="24" t="s">
        <v>79</v>
      </c>
      <c r="AY119" s="24" t="s">
        <v>120</v>
      </c>
      <c r="BE119" s="159">
        <f>IF(N119="základní",J119,0)</f>
        <v>0</v>
      </c>
      <c r="BF119" s="159">
        <f>IF(N119="snížená",J119,0)</f>
        <v>0</v>
      </c>
      <c r="BG119" s="159">
        <f>IF(N119="zákl. přenesená",J119,0)</f>
        <v>0</v>
      </c>
      <c r="BH119" s="159">
        <f>IF(N119="sníž. přenesená",J119,0)</f>
        <v>0</v>
      </c>
      <c r="BI119" s="159">
        <f>IF(N119="nulová",J119,0)</f>
        <v>0</v>
      </c>
      <c r="BJ119" s="24" t="s">
        <v>77</v>
      </c>
      <c r="BK119" s="159">
        <f>ROUND(I119*H119,2)</f>
        <v>0</v>
      </c>
      <c r="BL119" s="24" t="s">
        <v>127</v>
      </c>
      <c r="BM119" s="24" t="s">
        <v>164</v>
      </c>
    </row>
    <row r="120" spans="2:65" s="11" customFormat="1">
      <c r="B120" s="161"/>
      <c r="D120" s="160" t="s">
        <v>129</v>
      </c>
      <c r="E120" s="162" t="s">
        <v>5</v>
      </c>
      <c r="F120" s="163" t="s">
        <v>165</v>
      </c>
      <c r="H120" s="164">
        <v>4</v>
      </c>
      <c r="L120" s="161"/>
      <c r="M120" s="165"/>
      <c r="N120" s="166"/>
      <c r="O120" s="166"/>
      <c r="P120" s="166"/>
      <c r="Q120" s="166"/>
      <c r="R120" s="166"/>
      <c r="S120" s="166"/>
      <c r="T120" s="167"/>
      <c r="AT120" s="162" t="s">
        <v>129</v>
      </c>
      <c r="AU120" s="162" t="s">
        <v>79</v>
      </c>
      <c r="AV120" s="11" t="s">
        <v>79</v>
      </c>
      <c r="AW120" s="11" t="s">
        <v>32</v>
      </c>
      <c r="AX120" s="11" t="s">
        <v>69</v>
      </c>
      <c r="AY120" s="162" t="s">
        <v>120</v>
      </c>
    </row>
    <row r="121" spans="2:65" s="12" customFormat="1">
      <c r="B121" s="168"/>
      <c r="D121" s="160" t="s">
        <v>129</v>
      </c>
      <c r="E121" s="169" t="s">
        <v>5</v>
      </c>
      <c r="F121" s="170" t="s">
        <v>131</v>
      </c>
      <c r="H121" s="171">
        <v>4</v>
      </c>
      <c r="L121" s="168"/>
      <c r="M121" s="172"/>
      <c r="N121" s="173"/>
      <c r="O121" s="173"/>
      <c r="P121" s="173"/>
      <c r="Q121" s="173"/>
      <c r="R121" s="173"/>
      <c r="S121" s="173"/>
      <c r="T121" s="174"/>
      <c r="AT121" s="169" t="s">
        <v>129</v>
      </c>
      <c r="AU121" s="169" t="s">
        <v>79</v>
      </c>
      <c r="AV121" s="12" t="s">
        <v>127</v>
      </c>
      <c r="AW121" s="12" t="s">
        <v>32</v>
      </c>
      <c r="AX121" s="12" t="s">
        <v>77</v>
      </c>
      <c r="AY121" s="169" t="s">
        <v>120</v>
      </c>
    </row>
    <row r="122" spans="2:65" s="1" customFormat="1" ht="25.5" customHeight="1">
      <c r="B122" s="148"/>
      <c r="C122" s="149" t="s">
        <v>166</v>
      </c>
      <c r="D122" s="149" t="s">
        <v>122</v>
      </c>
      <c r="E122" s="150" t="s">
        <v>167</v>
      </c>
      <c r="F122" s="151" t="s">
        <v>168</v>
      </c>
      <c r="G122" s="152" t="s">
        <v>148</v>
      </c>
      <c r="H122" s="153">
        <v>1</v>
      </c>
      <c r="I122" s="154"/>
      <c r="J122" s="154">
        <f>ROUND(I122*H122,2)</f>
        <v>0</v>
      </c>
      <c r="K122" s="151" t="s">
        <v>5</v>
      </c>
      <c r="L122" s="38"/>
      <c r="M122" s="155" t="s">
        <v>5</v>
      </c>
      <c r="N122" s="156" t="s">
        <v>40</v>
      </c>
      <c r="O122" s="157">
        <v>3.63</v>
      </c>
      <c r="P122" s="157">
        <f>O122*H122</f>
        <v>3.63</v>
      </c>
      <c r="Q122" s="157">
        <v>0</v>
      </c>
      <c r="R122" s="157">
        <f>Q122*H122</f>
        <v>0</v>
      </c>
      <c r="S122" s="157">
        <v>0</v>
      </c>
      <c r="T122" s="158">
        <f>S122*H122</f>
        <v>0</v>
      </c>
      <c r="AR122" s="24" t="s">
        <v>127</v>
      </c>
      <c r="AT122" s="24" t="s">
        <v>122</v>
      </c>
      <c r="AU122" s="24" t="s">
        <v>79</v>
      </c>
      <c r="AY122" s="24" t="s">
        <v>120</v>
      </c>
      <c r="BE122" s="159">
        <f>IF(N122="základní",J122,0)</f>
        <v>0</v>
      </c>
      <c r="BF122" s="159">
        <f>IF(N122="snížená",J122,0)</f>
        <v>0</v>
      </c>
      <c r="BG122" s="159">
        <f>IF(N122="zákl. přenesená",J122,0)</f>
        <v>0</v>
      </c>
      <c r="BH122" s="159">
        <f>IF(N122="sníž. přenesená",J122,0)</f>
        <v>0</v>
      </c>
      <c r="BI122" s="159">
        <f>IF(N122="nulová",J122,0)</f>
        <v>0</v>
      </c>
      <c r="BJ122" s="24" t="s">
        <v>77</v>
      </c>
      <c r="BK122" s="159">
        <f>ROUND(I122*H122,2)</f>
        <v>0</v>
      </c>
      <c r="BL122" s="24" t="s">
        <v>127</v>
      </c>
      <c r="BM122" s="24" t="s">
        <v>169</v>
      </c>
    </row>
    <row r="123" spans="2:65" s="11" customFormat="1">
      <c r="B123" s="161"/>
      <c r="D123" s="160" t="s">
        <v>129</v>
      </c>
      <c r="E123" s="162" t="s">
        <v>5</v>
      </c>
      <c r="F123" s="163" t="s">
        <v>170</v>
      </c>
      <c r="H123" s="164">
        <v>1</v>
      </c>
      <c r="L123" s="161"/>
      <c r="M123" s="165"/>
      <c r="N123" s="166"/>
      <c r="O123" s="166"/>
      <c r="P123" s="166"/>
      <c r="Q123" s="166"/>
      <c r="R123" s="166"/>
      <c r="S123" s="166"/>
      <c r="T123" s="167"/>
      <c r="AT123" s="162" t="s">
        <v>129</v>
      </c>
      <c r="AU123" s="162" t="s">
        <v>79</v>
      </c>
      <c r="AV123" s="11" t="s">
        <v>79</v>
      </c>
      <c r="AW123" s="11" t="s">
        <v>32</v>
      </c>
      <c r="AX123" s="11" t="s">
        <v>69</v>
      </c>
      <c r="AY123" s="162" t="s">
        <v>120</v>
      </c>
    </row>
    <row r="124" spans="2:65" s="12" customFormat="1">
      <c r="B124" s="168"/>
      <c r="D124" s="160" t="s">
        <v>129</v>
      </c>
      <c r="E124" s="169" t="s">
        <v>5</v>
      </c>
      <c r="F124" s="170" t="s">
        <v>131</v>
      </c>
      <c r="H124" s="171">
        <v>1</v>
      </c>
      <c r="L124" s="168"/>
      <c r="M124" s="172"/>
      <c r="N124" s="173"/>
      <c r="O124" s="173"/>
      <c r="P124" s="173"/>
      <c r="Q124" s="173"/>
      <c r="R124" s="173"/>
      <c r="S124" s="173"/>
      <c r="T124" s="174"/>
      <c r="AT124" s="169" t="s">
        <v>129</v>
      </c>
      <c r="AU124" s="169" t="s">
        <v>79</v>
      </c>
      <c r="AV124" s="12" t="s">
        <v>127</v>
      </c>
      <c r="AW124" s="12" t="s">
        <v>32</v>
      </c>
      <c r="AX124" s="12" t="s">
        <v>77</v>
      </c>
      <c r="AY124" s="169" t="s">
        <v>120</v>
      </c>
    </row>
    <row r="125" spans="2:65" s="1" customFormat="1" ht="16.5" customHeight="1">
      <c r="B125" s="148"/>
      <c r="C125" s="149" t="s">
        <v>171</v>
      </c>
      <c r="D125" s="149" t="s">
        <v>122</v>
      </c>
      <c r="E125" s="150" t="s">
        <v>172</v>
      </c>
      <c r="F125" s="151" t="s">
        <v>173</v>
      </c>
      <c r="G125" s="152" t="s">
        <v>148</v>
      </c>
      <c r="H125" s="153">
        <v>9</v>
      </c>
      <c r="I125" s="154"/>
      <c r="J125" s="154">
        <f>ROUND(I125*H125,2)</f>
        <v>0</v>
      </c>
      <c r="K125" s="151" t="s">
        <v>5</v>
      </c>
      <c r="L125" s="38"/>
      <c r="M125" s="155" t="s">
        <v>5</v>
      </c>
      <c r="N125" s="156" t="s">
        <v>40</v>
      </c>
      <c r="O125" s="157">
        <v>0</v>
      </c>
      <c r="P125" s="157">
        <f>O125*H125</f>
        <v>0</v>
      </c>
      <c r="Q125" s="157">
        <v>0</v>
      </c>
      <c r="R125" s="157">
        <f>Q125*H125</f>
        <v>0</v>
      </c>
      <c r="S125" s="157">
        <v>0</v>
      </c>
      <c r="T125" s="158">
        <f>S125*H125</f>
        <v>0</v>
      </c>
      <c r="AR125" s="24" t="s">
        <v>127</v>
      </c>
      <c r="AT125" s="24" t="s">
        <v>122</v>
      </c>
      <c r="AU125" s="24" t="s">
        <v>79</v>
      </c>
      <c r="AY125" s="24" t="s">
        <v>120</v>
      </c>
      <c r="BE125" s="159">
        <f>IF(N125="základní",J125,0)</f>
        <v>0</v>
      </c>
      <c r="BF125" s="159">
        <f>IF(N125="snížená",J125,0)</f>
        <v>0</v>
      </c>
      <c r="BG125" s="159">
        <f>IF(N125="zákl. přenesená",J125,0)</f>
        <v>0</v>
      </c>
      <c r="BH125" s="159">
        <f>IF(N125="sníž. přenesená",J125,0)</f>
        <v>0</v>
      </c>
      <c r="BI125" s="159">
        <f>IF(N125="nulová",J125,0)</f>
        <v>0</v>
      </c>
      <c r="BJ125" s="24" t="s">
        <v>77</v>
      </c>
      <c r="BK125" s="159">
        <f>ROUND(I125*H125,2)</f>
        <v>0</v>
      </c>
      <c r="BL125" s="24" t="s">
        <v>127</v>
      </c>
      <c r="BM125" s="24" t="s">
        <v>174</v>
      </c>
    </row>
    <row r="126" spans="2:65" s="11" customFormat="1">
      <c r="B126" s="161"/>
      <c r="D126" s="160" t="s">
        <v>129</v>
      </c>
      <c r="E126" s="162" t="s">
        <v>5</v>
      </c>
      <c r="F126" s="163" t="s">
        <v>175</v>
      </c>
      <c r="H126" s="164">
        <v>9</v>
      </c>
      <c r="L126" s="161"/>
      <c r="M126" s="165"/>
      <c r="N126" s="166"/>
      <c r="O126" s="166"/>
      <c r="P126" s="166"/>
      <c r="Q126" s="166"/>
      <c r="R126" s="166"/>
      <c r="S126" s="166"/>
      <c r="T126" s="167"/>
      <c r="AT126" s="162" t="s">
        <v>129</v>
      </c>
      <c r="AU126" s="162" t="s">
        <v>79</v>
      </c>
      <c r="AV126" s="11" t="s">
        <v>79</v>
      </c>
      <c r="AW126" s="11" t="s">
        <v>32</v>
      </c>
      <c r="AX126" s="11" t="s">
        <v>69</v>
      </c>
      <c r="AY126" s="162" t="s">
        <v>120</v>
      </c>
    </row>
    <row r="127" spans="2:65" s="12" customFormat="1">
      <c r="B127" s="168"/>
      <c r="D127" s="160" t="s">
        <v>129</v>
      </c>
      <c r="E127" s="169" t="s">
        <v>5</v>
      </c>
      <c r="F127" s="170" t="s">
        <v>131</v>
      </c>
      <c r="H127" s="171">
        <v>9</v>
      </c>
      <c r="L127" s="168"/>
      <c r="M127" s="172"/>
      <c r="N127" s="173"/>
      <c r="O127" s="173"/>
      <c r="P127" s="173"/>
      <c r="Q127" s="173"/>
      <c r="R127" s="173"/>
      <c r="S127" s="173"/>
      <c r="T127" s="174"/>
      <c r="AT127" s="169" t="s">
        <v>129</v>
      </c>
      <c r="AU127" s="169" t="s">
        <v>79</v>
      </c>
      <c r="AV127" s="12" t="s">
        <v>127</v>
      </c>
      <c r="AW127" s="12" t="s">
        <v>32</v>
      </c>
      <c r="AX127" s="12" t="s">
        <v>77</v>
      </c>
      <c r="AY127" s="169" t="s">
        <v>120</v>
      </c>
    </row>
    <row r="128" spans="2:65" s="1" customFormat="1" ht="16.5" customHeight="1">
      <c r="B128" s="148"/>
      <c r="C128" s="149" t="s">
        <v>176</v>
      </c>
      <c r="D128" s="149" t="s">
        <v>122</v>
      </c>
      <c r="E128" s="150" t="s">
        <v>177</v>
      </c>
      <c r="F128" s="151" t="s">
        <v>178</v>
      </c>
      <c r="G128" s="152" t="s">
        <v>148</v>
      </c>
      <c r="H128" s="153">
        <v>2</v>
      </c>
      <c r="I128" s="154"/>
      <c r="J128" s="154">
        <f>ROUND(I128*H128,2)</f>
        <v>0</v>
      </c>
      <c r="K128" s="151" t="s">
        <v>5</v>
      </c>
      <c r="L128" s="38"/>
      <c r="M128" s="155" t="s">
        <v>5</v>
      </c>
      <c r="N128" s="156" t="s">
        <v>40</v>
      </c>
      <c r="O128" s="157">
        <v>0</v>
      </c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AR128" s="24" t="s">
        <v>127</v>
      </c>
      <c r="AT128" s="24" t="s">
        <v>122</v>
      </c>
      <c r="AU128" s="24" t="s">
        <v>79</v>
      </c>
      <c r="AY128" s="24" t="s">
        <v>120</v>
      </c>
      <c r="BE128" s="159">
        <f>IF(N128="základní",J128,0)</f>
        <v>0</v>
      </c>
      <c r="BF128" s="159">
        <f>IF(N128="snížená",J128,0)</f>
        <v>0</v>
      </c>
      <c r="BG128" s="159">
        <f>IF(N128="zákl. přenesená",J128,0)</f>
        <v>0</v>
      </c>
      <c r="BH128" s="159">
        <f>IF(N128="sníž. přenesená",J128,0)</f>
        <v>0</v>
      </c>
      <c r="BI128" s="159">
        <f>IF(N128="nulová",J128,0)</f>
        <v>0</v>
      </c>
      <c r="BJ128" s="24" t="s">
        <v>77</v>
      </c>
      <c r="BK128" s="159">
        <f>ROUND(I128*H128,2)</f>
        <v>0</v>
      </c>
      <c r="BL128" s="24" t="s">
        <v>127</v>
      </c>
      <c r="BM128" s="24" t="s">
        <v>179</v>
      </c>
    </row>
    <row r="129" spans="2:65" s="11" customFormat="1">
      <c r="B129" s="161"/>
      <c r="D129" s="160" t="s">
        <v>129</v>
      </c>
      <c r="E129" s="162" t="s">
        <v>5</v>
      </c>
      <c r="F129" s="163" t="s">
        <v>180</v>
      </c>
      <c r="H129" s="164">
        <v>2</v>
      </c>
      <c r="L129" s="161"/>
      <c r="M129" s="165"/>
      <c r="N129" s="166"/>
      <c r="O129" s="166"/>
      <c r="P129" s="166"/>
      <c r="Q129" s="166"/>
      <c r="R129" s="166"/>
      <c r="S129" s="166"/>
      <c r="T129" s="167"/>
      <c r="AT129" s="162" t="s">
        <v>129</v>
      </c>
      <c r="AU129" s="162" t="s">
        <v>79</v>
      </c>
      <c r="AV129" s="11" t="s">
        <v>79</v>
      </c>
      <c r="AW129" s="11" t="s">
        <v>32</v>
      </c>
      <c r="AX129" s="11" t="s">
        <v>69</v>
      </c>
      <c r="AY129" s="162" t="s">
        <v>120</v>
      </c>
    </row>
    <row r="130" spans="2:65" s="12" customFormat="1">
      <c r="B130" s="168"/>
      <c r="D130" s="160" t="s">
        <v>129</v>
      </c>
      <c r="E130" s="169" t="s">
        <v>5</v>
      </c>
      <c r="F130" s="170" t="s">
        <v>131</v>
      </c>
      <c r="H130" s="171">
        <v>2</v>
      </c>
      <c r="L130" s="168"/>
      <c r="M130" s="172"/>
      <c r="N130" s="173"/>
      <c r="O130" s="173"/>
      <c r="P130" s="173"/>
      <c r="Q130" s="173"/>
      <c r="R130" s="173"/>
      <c r="S130" s="173"/>
      <c r="T130" s="174"/>
      <c r="AT130" s="169" t="s">
        <v>129</v>
      </c>
      <c r="AU130" s="169" t="s">
        <v>79</v>
      </c>
      <c r="AV130" s="12" t="s">
        <v>127</v>
      </c>
      <c r="AW130" s="12" t="s">
        <v>32</v>
      </c>
      <c r="AX130" s="12" t="s">
        <v>77</v>
      </c>
      <c r="AY130" s="169" t="s">
        <v>120</v>
      </c>
    </row>
    <row r="131" spans="2:65" s="1" customFormat="1" ht="25.5" customHeight="1">
      <c r="B131" s="148"/>
      <c r="C131" s="149" t="s">
        <v>181</v>
      </c>
      <c r="D131" s="149" t="s">
        <v>122</v>
      </c>
      <c r="E131" s="150" t="s">
        <v>182</v>
      </c>
      <c r="F131" s="151" t="s">
        <v>183</v>
      </c>
      <c r="G131" s="152" t="s">
        <v>148</v>
      </c>
      <c r="H131" s="153">
        <v>92</v>
      </c>
      <c r="I131" s="154"/>
      <c r="J131" s="154">
        <f>ROUND(I131*H131,2)</f>
        <v>0</v>
      </c>
      <c r="K131" s="151" t="s">
        <v>126</v>
      </c>
      <c r="L131" s="38"/>
      <c r="M131" s="155" t="s">
        <v>5</v>
      </c>
      <c r="N131" s="156" t="s">
        <v>40</v>
      </c>
      <c r="O131" s="157">
        <v>1.7</v>
      </c>
      <c r="P131" s="157">
        <f>O131*H131</f>
        <v>156.4</v>
      </c>
      <c r="Q131" s="157">
        <v>0</v>
      </c>
      <c r="R131" s="157">
        <f>Q131*H131</f>
        <v>0</v>
      </c>
      <c r="S131" s="157">
        <v>0</v>
      </c>
      <c r="T131" s="158">
        <f>S131*H131</f>
        <v>0</v>
      </c>
      <c r="AR131" s="24" t="s">
        <v>127</v>
      </c>
      <c r="AT131" s="24" t="s">
        <v>122</v>
      </c>
      <c r="AU131" s="24" t="s">
        <v>79</v>
      </c>
      <c r="AY131" s="24" t="s">
        <v>120</v>
      </c>
      <c r="BE131" s="159">
        <f>IF(N131="základní",J131,0)</f>
        <v>0</v>
      </c>
      <c r="BF131" s="159">
        <f>IF(N131="snížená",J131,0)</f>
        <v>0</v>
      </c>
      <c r="BG131" s="159">
        <f>IF(N131="zákl. přenesená",J131,0)</f>
        <v>0</v>
      </c>
      <c r="BH131" s="159">
        <f>IF(N131="sníž. přenesená",J131,0)</f>
        <v>0</v>
      </c>
      <c r="BI131" s="159">
        <f>IF(N131="nulová",J131,0)</f>
        <v>0</v>
      </c>
      <c r="BJ131" s="24" t="s">
        <v>77</v>
      </c>
      <c r="BK131" s="159">
        <f>ROUND(I131*H131,2)</f>
        <v>0</v>
      </c>
      <c r="BL131" s="24" t="s">
        <v>127</v>
      </c>
      <c r="BM131" s="24" t="s">
        <v>184</v>
      </c>
    </row>
    <row r="132" spans="2:65" s="11" customFormat="1">
      <c r="B132" s="161"/>
      <c r="D132" s="160" t="s">
        <v>129</v>
      </c>
      <c r="E132" s="162" t="s">
        <v>5</v>
      </c>
      <c r="F132" s="163" t="s">
        <v>150</v>
      </c>
      <c r="H132" s="164">
        <v>58</v>
      </c>
      <c r="L132" s="161"/>
      <c r="M132" s="165"/>
      <c r="N132" s="166"/>
      <c r="O132" s="166"/>
      <c r="P132" s="166"/>
      <c r="Q132" s="166"/>
      <c r="R132" s="166"/>
      <c r="S132" s="166"/>
      <c r="T132" s="167"/>
      <c r="AT132" s="162" t="s">
        <v>129</v>
      </c>
      <c r="AU132" s="162" t="s">
        <v>79</v>
      </c>
      <c r="AV132" s="11" t="s">
        <v>79</v>
      </c>
      <c r="AW132" s="11" t="s">
        <v>32</v>
      </c>
      <c r="AX132" s="11" t="s">
        <v>69</v>
      </c>
      <c r="AY132" s="162" t="s">
        <v>120</v>
      </c>
    </row>
    <row r="133" spans="2:65" s="11" customFormat="1">
      <c r="B133" s="161"/>
      <c r="D133" s="160" t="s">
        <v>129</v>
      </c>
      <c r="E133" s="162" t="s">
        <v>5</v>
      </c>
      <c r="F133" s="163" t="s">
        <v>155</v>
      </c>
      <c r="H133" s="164">
        <v>15</v>
      </c>
      <c r="L133" s="161"/>
      <c r="M133" s="165"/>
      <c r="N133" s="166"/>
      <c r="O133" s="166"/>
      <c r="P133" s="166"/>
      <c r="Q133" s="166"/>
      <c r="R133" s="166"/>
      <c r="S133" s="166"/>
      <c r="T133" s="167"/>
      <c r="AT133" s="162" t="s">
        <v>129</v>
      </c>
      <c r="AU133" s="162" t="s">
        <v>79</v>
      </c>
      <c r="AV133" s="11" t="s">
        <v>79</v>
      </c>
      <c r="AW133" s="11" t="s">
        <v>32</v>
      </c>
      <c r="AX133" s="11" t="s">
        <v>69</v>
      </c>
      <c r="AY133" s="162" t="s">
        <v>120</v>
      </c>
    </row>
    <row r="134" spans="2:65" s="11" customFormat="1">
      <c r="B134" s="161"/>
      <c r="D134" s="160" t="s">
        <v>129</v>
      </c>
      <c r="E134" s="162" t="s">
        <v>5</v>
      </c>
      <c r="F134" s="163" t="s">
        <v>175</v>
      </c>
      <c r="H134" s="164">
        <v>9</v>
      </c>
      <c r="L134" s="161"/>
      <c r="M134" s="165"/>
      <c r="N134" s="166"/>
      <c r="O134" s="166"/>
      <c r="P134" s="166"/>
      <c r="Q134" s="166"/>
      <c r="R134" s="166"/>
      <c r="S134" s="166"/>
      <c r="T134" s="167"/>
      <c r="AT134" s="162" t="s">
        <v>129</v>
      </c>
      <c r="AU134" s="162" t="s">
        <v>79</v>
      </c>
      <c r="AV134" s="11" t="s">
        <v>79</v>
      </c>
      <c r="AW134" s="11" t="s">
        <v>32</v>
      </c>
      <c r="AX134" s="11" t="s">
        <v>69</v>
      </c>
      <c r="AY134" s="162" t="s">
        <v>120</v>
      </c>
    </row>
    <row r="135" spans="2:65" s="11" customFormat="1">
      <c r="B135" s="161"/>
      <c r="D135" s="160" t="s">
        <v>129</v>
      </c>
      <c r="E135" s="162" t="s">
        <v>5</v>
      </c>
      <c r="F135" s="163" t="s">
        <v>185</v>
      </c>
      <c r="H135" s="164">
        <v>2</v>
      </c>
      <c r="L135" s="161"/>
      <c r="M135" s="165"/>
      <c r="N135" s="166"/>
      <c r="O135" s="166"/>
      <c r="P135" s="166"/>
      <c r="Q135" s="166"/>
      <c r="R135" s="166"/>
      <c r="S135" s="166"/>
      <c r="T135" s="167"/>
      <c r="AT135" s="162" t="s">
        <v>129</v>
      </c>
      <c r="AU135" s="162" t="s">
        <v>79</v>
      </c>
      <c r="AV135" s="11" t="s">
        <v>79</v>
      </c>
      <c r="AW135" s="11" t="s">
        <v>32</v>
      </c>
      <c r="AX135" s="11" t="s">
        <v>69</v>
      </c>
      <c r="AY135" s="162" t="s">
        <v>120</v>
      </c>
    </row>
    <row r="136" spans="2:65" s="11" customFormat="1">
      <c r="B136" s="161"/>
      <c r="D136" s="160" t="s">
        <v>129</v>
      </c>
      <c r="E136" s="162" t="s">
        <v>5</v>
      </c>
      <c r="F136" s="163" t="s">
        <v>160</v>
      </c>
      <c r="H136" s="164">
        <v>3</v>
      </c>
      <c r="L136" s="161"/>
      <c r="M136" s="165"/>
      <c r="N136" s="166"/>
      <c r="O136" s="166"/>
      <c r="P136" s="166"/>
      <c r="Q136" s="166"/>
      <c r="R136" s="166"/>
      <c r="S136" s="166"/>
      <c r="T136" s="167"/>
      <c r="AT136" s="162" t="s">
        <v>129</v>
      </c>
      <c r="AU136" s="162" t="s">
        <v>79</v>
      </c>
      <c r="AV136" s="11" t="s">
        <v>79</v>
      </c>
      <c r="AW136" s="11" t="s">
        <v>32</v>
      </c>
      <c r="AX136" s="11" t="s">
        <v>69</v>
      </c>
      <c r="AY136" s="162" t="s">
        <v>120</v>
      </c>
    </row>
    <row r="137" spans="2:65" s="11" customFormat="1">
      <c r="B137" s="161"/>
      <c r="D137" s="160" t="s">
        <v>129</v>
      </c>
      <c r="E137" s="162" t="s">
        <v>5</v>
      </c>
      <c r="F137" s="163" t="s">
        <v>165</v>
      </c>
      <c r="H137" s="164">
        <v>4</v>
      </c>
      <c r="L137" s="161"/>
      <c r="M137" s="165"/>
      <c r="N137" s="166"/>
      <c r="O137" s="166"/>
      <c r="P137" s="166"/>
      <c r="Q137" s="166"/>
      <c r="R137" s="166"/>
      <c r="S137" s="166"/>
      <c r="T137" s="167"/>
      <c r="AT137" s="162" t="s">
        <v>129</v>
      </c>
      <c r="AU137" s="162" t="s">
        <v>79</v>
      </c>
      <c r="AV137" s="11" t="s">
        <v>79</v>
      </c>
      <c r="AW137" s="11" t="s">
        <v>32</v>
      </c>
      <c r="AX137" s="11" t="s">
        <v>69</v>
      </c>
      <c r="AY137" s="162" t="s">
        <v>120</v>
      </c>
    </row>
    <row r="138" spans="2:65" s="11" customFormat="1">
      <c r="B138" s="161"/>
      <c r="D138" s="160" t="s">
        <v>129</v>
      </c>
      <c r="E138" s="162" t="s">
        <v>5</v>
      </c>
      <c r="F138" s="163" t="s">
        <v>170</v>
      </c>
      <c r="H138" s="164">
        <v>1</v>
      </c>
      <c r="L138" s="161"/>
      <c r="M138" s="165"/>
      <c r="N138" s="166"/>
      <c r="O138" s="166"/>
      <c r="P138" s="166"/>
      <c r="Q138" s="166"/>
      <c r="R138" s="166"/>
      <c r="S138" s="166"/>
      <c r="T138" s="167"/>
      <c r="AT138" s="162" t="s">
        <v>129</v>
      </c>
      <c r="AU138" s="162" t="s">
        <v>79</v>
      </c>
      <c r="AV138" s="11" t="s">
        <v>79</v>
      </c>
      <c r="AW138" s="11" t="s">
        <v>32</v>
      </c>
      <c r="AX138" s="11" t="s">
        <v>69</v>
      </c>
      <c r="AY138" s="162" t="s">
        <v>120</v>
      </c>
    </row>
    <row r="139" spans="2:65" s="12" customFormat="1">
      <c r="B139" s="168"/>
      <c r="D139" s="160" t="s">
        <v>129</v>
      </c>
      <c r="E139" s="169" t="s">
        <v>5</v>
      </c>
      <c r="F139" s="170" t="s">
        <v>131</v>
      </c>
      <c r="H139" s="171">
        <v>92</v>
      </c>
      <c r="L139" s="168"/>
      <c r="M139" s="172"/>
      <c r="N139" s="173"/>
      <c r="O139" s="173"/>
      <c r="P139" s="173"/>
      <c r="Q139" s="173"/>
      <c r="R139" s="173"/>
      <c r="S139" s="173"/>
      <c r="T139" s="174"/>
      <c r="AT139" s="169" t="s">
        <v>129</v>
      </c>
      <c r="AU139" s="169" t="s">
        <v>79</v>
      </c>
      <c r="AV139" s="12" t="s">
        <v>127</v>
      </c>
      <c r="AW139" s="12" t="s">
        <v>32</v>
      </c>
      <c r="AX139" s="12" t="s">
        <v>77</v>
      </c>
      <c r="AY139" s="169" t="s">
        <v>120</v>
      </c>
    </row>
    <row r="140" spans="2:65" s="1" customFormat="1" ht="25.5" customHeight="1">
      <c r="B140" s="148"/>
      <c r="C140" s="149" t="s">
        <v>186</v>
      </c>
      <c r="D140" s="149" t="s">
        <v>122</v>
      </c>
      <c r="E140" s="150" t="s">
        <v>187</v>
      </c>
      <c r="F140" s="151" t="s">
        <v>188</v>
      </c>
      <c r="G140" s="152" t="s">
        <v>148</v>
      </c>
      <c r="H140" s="153">
        <v>9</v>
      </c>
      <c r="I140" s="154"/>
      <c r="J140" s="154">
        <f>ROUND(I140*H140,2)</f>
        <v>0</v>
      </c>
      <c r="K140" s="151" t="s">
        <v>126</v>
      </c>
      <c r="L140" s="38"/>
      <c r="M140" s="155" t="s">
        <v>5</v>
      </c>
      <c r="N140" s="156" t="s">
        <v>40</v>
      </c>
      <c r="O140" s="157">
        <v>0.95599999999999996</v>
      </c>
      <c r="P140" s="157">
        <f>O140*H140</f>
        <v>8.6039999999999992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AR140" s="24" t="s">
        <v>127</v>
      </c>
      <c r="AT140" s="24" t="s">
        <v>122</v>
      </c>
      <c r="AU140" s="24" t="s">
        <v>79</v>
      </c>
      <c r="AY140" s="24" t="s">
        <v>120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24" t="s">
        <v>77</v>
      </c>
      <c r="BK140" s="159">
        <f>ROUND(I140*H140,2)</f>
        <v>0</v>
      </c>
      <c r="BL140" s="24" t="s">
        <v>127</v>
      </c>
      <c r="BM140" s="24" t="s">
        <v>189</v>
      </c>
    </row>
    <row r="141" spans="2:65" s="11" customFormat="1">
      <c r="B141" s="161"/>
      <c r="D141" s="160" t="s">
        <v>129</v>
      </c>
      <c r="E141" s="162" t="s">
        <v>5</v>
      </c>
      <c r="F141" s="163" t="s">
        <v>175</v>
      </c>
      <c r="H141" s="164">
        <v>9</v>
      </c>
      <c r="L141" s="161"/>
      <c r="M141" s="165"/>
      <c r="N141" s="166"/>
      <c r="O141" s="166"/>
      <c r="P141" s="166"/>
      <c r="Q141" s="166"/>
      <c r="R141" s="166"/>
      <c r="S141" s="166"/>
      <c r="T141" s="167"/>
      <c r="AT141" s="162" t="s">
        <v>129</v>
      </c>
      <c r="AU141" s="162" t="s">
        <v>79</v>
      </c>
      <c r="AV141" s="11" t="s">
        <v>79</v>
      </c>
      <c r="AW141" s="11" t="s">
        <v>32</v>
      </c>
      <c r="AX141" s="11" t="s">
        <v>69</v>
      </c>
      <c r="AY141" s="162" t="s">
        <v>120</v>
      </c>
    </row>
    <row r="142" spans="2:65" s="12" customFormat="1">
      <c r="B142" s="168"/>
      <c r="D142" s="160" t="s">
        <v>129</v>
      </c>
      <c r="E142" s="169" t="s">
        <v>5</v>
      </c>
      <c r="F142" s="170" t="s">
        <v>131</v>
      </c>
      <c r="H142" s="171">
        <v>9</v>
      </c>
      <c r="L142" s="168"/>
      <c r="M142" s="172"/>
      <c r="N142" s="173"/>
      <c r="O142" s="173"/>
      <c r="P142" s="173"/>
      <c r="Q142" s="173"/>
      <c r="R142" s="173"/>
      <c r="S142" s="173"/>
      <c r="T142" s="174"/>
      <c r="AT142" s="169" t="s">
        <v>129</v>
      </c>
      <c r="AU142" s="169" t="s">
        <v>79</v>
      </c>
      <c r="AV142" s="12" t="s">
        <v>127</v>
      </c>
      <c r="AW142" s="12" t="s">
        <v>32</v>
      </c>
      <c r="AX142" s="12" t="s">
        <v>77</v>
      </c>
      <c r="AY142" s="169" t="s">
        <v>120</v>
      </c>
    </row>
    <row r="143" spans="2:65" s="1" customFormat="1" ht="25.5" customHeight="1">
      <c r="B143" s="148"/>
      <c r="C143" s="149" t="s">
        <v>190</v>
      </c>
      <c r="D143" s="149" t="s">
        <v>122</v>
      </c>
      <c r="E143" s="150" t="s">
        <v>191</v>
      </c>
      <c r="F143" s="151" t="s">
        <v>192</v>
      </c>
      <c r="G143" s="152" t="s">
        <v>148</v>
      </c>
      <c r="H143" s="153">
        <v>2</v>
      </c>
      <c r="I143" s="154"/>
      <c r="J143" s="154">
        <f>ROUND(I143*H143,2)</f>
        <v>0</v>
      </c>
      <c r="K143" s="151" t="s">
        <v>126</v>
      </c>
      <c r="L143" s="38"/>
      <c r="M143" s="155" t="s">
        <v>5</v>
      </c>
      <c r="N143" s="156" t="s">
        <v>40</v>
      </c>
      <c r="O143" s="157">
        <v>6.1449999999999996</v>
      </c>
      <c r="P143" s="157">
        <f>O143*H143</f>
        <v>12.29</v>
      </c>
      <c r="Q143" s="157">
        <v>0</v>
      </c>
      <c r="R143" s="157">
        <f>Q143*H143</f>
        <v>0</v>
      </c>
      <c r="S143" s="157">
        <v>0</v>
      </c>
      <c r="T143" s="158">
        <f>S143*H143</f>
        <v>0</v>
      </c>
      <c r="AR143" s="24" t="s">
        <v>127</v>
      </c>
      <c r="AT143" s="24" t="s">
        <v>122</v>
      </c>
      <c r="AU143" s="24" t="s">
        <v>79</v>
      </c>
      <c r="AY143" s="24" t="s">
        <v>120</v>
      </c>
      <c r="BE143" s="159">
        <f>IF(N143="základní",J143,0)</f>
        <v>0</v>
      </c>
      <c r="BF143" s="159">
        <f>IF(N143="snížená",J143,0)</f>
        <v>0</v>
      </c>
      <c r="BG143" s="159">
        <f>IF(N143="zákl. přenesená",J143,0)</f>
        <v>0</v>
      </c>
      <c r="BH143" s="159">
        <f>IF(N143="sníž. přenesená",J143,0)</f>
        <v>0</v>
      </c>
      <c r="BI143" s="159">
        <f>IF(N143="nulová",J143,0)</f>
        <v>0</v>
      </c>
      <c r="BJ143" s="24" t="s">
        <v>77</v>
      </c>
      <c r="BK143" s="159">
        <f>ROUND(I143*H143,2)</f>
        <v>0</v>
      </c>
      <c r="BL143" s="24" t="s">
        <v>127</v>
      </c>
      <c r="BM143" s="24" t="s">
        <v>193</v>
      </c>
    </row>
    <row r="144" spans="2:65" s="11" customFormat="1">
      <c r="B144" s="161"/>
      <c r="D144" s="160" t="s">
        <v>129</v>
      </c>
      <c r="E144" s="162" t="s">
        <v>5</v>
      </c>
      <c r="F144" s="163" t="s">
        <v>180</v>
      </c>
      <c r="H144" s="164">
        <v>2</v>
      </c>
      <c r="L144" s="161"/>
      <c r="M144" s="165"/>
      <c r="N144" s="166"/>
      <c r="O144" s="166"/>
      <c r="P144" s="166"/>
      <c r="Q144" s="166"/>
      <c r="R144" s="166"/>
      <c r="S144" s="166"/>
      <c r="T144" s="167"/>
      <c r="AT144" s="162" t="s">
        <v>129</v>
      </c>
      <c r="AU144" s="162" t="s">
        <v>79</v>
      </c>
      <c r="AV144" s="11" t="s">
        <v>79</v>
      </c>
      <c r="AW144" s="11" t="s">
        <v>32</v>
      </c>
      <c r="AX144" s="11" t="s">
        <v>69</v>
      </c>
      <c r="AY144" s="162" t="s">
        <v>120</v>
      </c>
    </row>
    <row r="145" spans="2:65" s="12" customFormat="1">
      <c r="B145" s="168"/>
      <c r="D145" s="160" t="s">
        <v>129</v>
      </c>
      <c r="E145" s="169" t="s">
        <v>5</v>
      </c>
      <c r="F145" s="170" t="s">
        <v>131</v>
      </c>
      <c r="H145" s="171">
        <v>2</v>
      </c>
      <c r="L145" s="168"/>
      <c r="M145" s="172"/>
      <c r="N145" s="173"/>
      <c r="O145" s="173"/>
      <c r="P145" s="173"/>
      <c r="Q145" s="173"/>
      <c r="R145" s="173"/>
      <c r="S145" s="173"/>
      <c r="T145" s="174"/>
      <c r="AT145" s="169" t="s">
        <v>129</v>
      </c>
      <c r="AU145" s="169" t="s">
        <v>79</v>
      </c>
      <c r="AV145" s="12" t="s">
        <v>127</v>
      </c>
      <c r="AW145" s="12" t="s">
        <v>32</v>
      </c>
      <c r="AX145" s="12" t="s">
        <v>77</v>
      </c>
      <c r="AY145" s="169" t="s">
        <v>120</v>
      </c>
    </row>
    <row r="146" spans="2:65" s="1" customFormat="1" ht="25.5" customHeight="1">
      <c r="B146" s="148"/>
      <c r="C146" s="149" t="s">
        <v>11</v>
      </c>
      <c r="D146" s="149" t="s">
        <v>122</v>
      </c>
      <c r="E146" s="150" t="s">
        <v>194</v>
      </c>
      <c r="F146" s="151" t="s">
        <v>195</v>
      </c>
      <c r="G146" s="152" t="s">
        <v>148</v>
      </c>
      <c r="H146" s="153">
        <v>10</v>
      </c>
      <c r="I146" s="154"/>
      <c r="J146" s="154">
        <f>ROUND(I146*H146,2)</f>
        <v>0</v>
      </c>
      <c r="K146" s="151" t="s">
        <v>126</v>
      </c>
      <c r="L146" s="38"/>
      <c r="M146" s="155" t="s">
        <v>5</v>
      </c>
      <c r="N146" s="156" t="s">
        <v>40</v>
      </c>
      <c r="O146" s="157">
        <v>0.65900000000000003</v>
      </c>
      <c r="P146" s="157">
        <f>O146*H146</f>
        <v>6.59</v>
      </c>
      <c r="Q146" s="157">
        <v>5.0000000000000002E-5</v>
      </c>
      <c r="R146" s="157">
        <f>Q146*H146</f>
        <v>5.0000000000000001E-4</v>
      </c>
      <c r="S146" s="157">
        <v>0</v>
      </c>
      <c r="T146" s="158">
        <f>S146*H146</f>
        <v>0</v>
      </c>
      <c r="AR146" s="24" t="s">
        <v>127</v>
      </c>
      <c r="AT146" s="24" t="s">
        <v>122</v>
      </c>
      <c r="AU146" s="24" t="s">
        <v>79</v>
      </c>
      <c r="AY146" s="24" t="s">
        <v>120</v>
      </c>
      <c r="BE146" s="159">
        <f>IF(N146="základní",J146,0)</f>
        <v>0</v>
      </c>
      <c r="BF146" s="159">
        <f>IF(N146="snížená",J146,0)</f>
        <v>0</v>
      </c>
      <c r="BG146" s="159">
        <f>IF(N146="zákl. přenesená",J146,0)</f>
        <v>0</v>
      </c>
      <c r="BH146" s="159">
        <f>IF(N146="sníž. přenesená",J146,0)</f>
        <v>0</v>
      </c>
      <c r="BI146" s="159">
        <f>IF(N146="nulová",J146,0)</f>
        <v>0</v>
      </c>
      <c r="BJ146" s="24" t="s">
        <v>77</v>
      </c>
      <c r="BK146" s="159">
        <f>ROUND(I146*H146,2)</f>
        <v>0</v>
      </c>
      <c r="BL146" s="24" t="s">
        <v>127</v>
      </c>
      <c r="BM146" s="24" t="s">
        <v>196</v>
      </c>
    </row>
    <row r="147" spans="2:65" s="11" customFormat="1">
      <c r="B147" s="161"/>
      <c r="D147" s="160" t="s">
        <v>129</v>
      </c>
      <c r="E147" s="162" t="s">
        <v>5</v>
      </c>
      <c r="F147" s="163" t="s">
        <v>197</v>
      </c>
      <c r="H147" s="164">
        <v>10</v>
      </c>
      <c r="L147" s="161"/>
      <c r="M147" s="165"/>
      <c r="N147" s="166"/>
      <c r="O147" s="166"/>
      <c r="P147" s="166"/>
      <c r="Q147" s="166"/>
      <c r="R147" s="166"/>
      <c r="S147" s="166"/>
      <c r="T147" s="167"/>
      <c r="AT147" s="162" t="s">
        <v>129</v>
      </c>
      <c r="AU147" s="162" t="s">
        <v>79</v>
      </c>
      <c r="AV147" s="11" t="s">
        <v>79</v>
      </c>
      <c r="AW147" s="11" t="s">
        <v>32</v>
      </c>
      <c r="AX147" s="11" t="s">
        <v>69</v>
      </c>
      <c r="AY147" s="162" t="s">
        <v>120</v>
      </c>
    </row>
    <row r="148" spans="2:65" s="12" customFormat="1">
      <c r="B148" s="168"/>
      <c r="D148" s="160" t="s">
        <v>129</v>
      </c>
      <c r="E148" s="169" t="s">
        <v>5</v>
      </c>
      <c r="F148" s="170" t="s">
        <v>131</v>
      </c>
      <c r="H148" s="171">
        <v>10</v>
      </c>
      <c r="L148" s="168"/>
      <c r="M148" s="172"/>
      <c r="N148" s="173"/>
      <c r="O148" s="173"/>
      <c r="P148" s="173"/>
      <c r="Q148" s="173"/>
      <c r="R148" s="173"/>
      <c r="S148" s="173"/>
      <c r="T148" s="174"/>
      <c r="AT148" s="169" t="s">
        <v>129</v>
      </c>
      <c r="AU148" s="169" t="s">
        <v>79</v>
      </c>
      <c r="AV148" s="12" t="s">
        <v>127</v>
      </c>
      <c r="AW148" s="12" t="s">
        <v>32</v>
      </c>
      <c r="AX148" s="12" t="s">
        <v>77</v>
      </c>
      <c r="AY148" s="169" t="s">
        <v>120</v>
      </c>
    </row>
    <row r="149" spans="2:65" s="1" customFormat="1" ht="16.5" customHeight="1">
      <c r="B149" s="148"/>
      <c r="C149" s="149" t="s">
        <v>198</v>
      </c>
      <c r="D149" s="149" t="s">
        <v>122</v>
      </c>
      <c r="E149" s="150" t="s">
        <v>199</v>
      </c>
      <c r="F149" s="151" t="s">
        <v>200</v>
      </c>
      <c r="G149" s="152" t="s">
        <v>148</v>
      </c>
      <c r="H149" s="153">
        <v>10</v>
      </c>
      <c r="I149" s="154"/>
      <c r="J149" s="154">
        <f>ROUND(I149*H149,2)</f>
        <v>0</v>
      </c>
      <c r="K149" s="151" t="s">
        <v>126</v>
      </c>
      <c r="L149" s="38"/>
      <c r="M149" s="155" t="s">
        <v>5</v>
      </c>
      <c r="N149" s="156" t="s">
        <v>40</v>
      </c>
      <c r="O149" s="157">
        <v>0.66</v>
      </c>
      <c r="P149" s="157">
        <f>O149*H149</f>
        <v>6.6000000000000005</v>
      </c>
      <c r="Q149" s="157">
        <v>2.7E-4</v>
      </c>
      <c r="R149" s="157">
        <f>Q149*H149</f>
        <v>2.7000000000000001E-3</v>
      </c>
      <c r="S149" s="157">
        <v>0</v>
      </c>
      <c r="T149" s="158">
        <f>S149*H149</f>
        <v>0</v>
      </c>
      <c r="AR149" s="24" t="s">
        <v>127</v>
      </c>
      <c r="AT149" s="24" t="s">
        <v>122</v>
      </c>
      <c r="AU149" s="24" t="s">
        <v>79</v>
      </c>
      <c r="AY149" s="24" t="s">
        <v>120</v>
      </c>
      <c r="BE149" s="159">
        <f>IF(N149="základní",J149,0)</f>
        <v>0</v>
      </c>
      <c r="BF149" s="159">
        <f>IF(N149="snížená",J149,0)</f>
        <v>0</v>
      </c>
      <c r="BG149" s="159">
        <f>IF(N149="zákl. přenesená",J149,0)</f>
        <v>0</v>
      </c>
      <c r="BH149" s="159">
        <f>IF(N149="sníž. přenesená",J149,0)</f>
        <v>0</v>
      </c>
      <c r="BI149" s="159">
        <f>IF(N149="nulová",J149,0)</f>
        <v>0</v>
      </c>
      <c r="BJ149" s="24" t="s">
        <v>77</v>
      </c>
      <c r="BK149" s="159">
        <f>ROUND(I149*H149,2)</f>
        <v>0</v>
      </c>
      <c r="BL149" s="24" t="s">
        <v>127</v>
      </c>
      <c r="BM149" s="24" t="s">
        <v>201</v>
      </c>
    </row>
    <row r="150" spans="2:65" s="11" customFormat="1">
      <c r="B150" s="161"/>
      <c r="D150" s="160" t="s">
        <v>129</v>
      </c>
      <c r="E150" s="162" t="s">
        <v>5</v>
      </c>
      <c r="F150" s="163" t="s">
        <v>197</v>
      </c>
      <c r="H150" s="164">
        <v>10</v>
      </c>
      <c r="L150" s="161"/>
      <c r="M150" s="165"/>
      <c r="N150" s="166"/>
      <c r="O150" s="166"/>
      <c r="P150" s="166"/>
      <c r="Q150" s="166"/>
      <c r="R150" s="166"/>
      <c r="S150" s="166"/>
      <c r="T150" s="167"/>
      <c r="AT150" s="162" t="s">
        <v>129</v>
      </c>
      <c r="AU150" s="162" t="s">
        <v>79</v>
      </c>
      <c r="AV150" s="11" t="s">
        <v>79</v>
      </c>
      <c r="AW150" s="11" t="s">
        <v>32</v>
      </c>
      <c r="AX150" s="11" t="s">
        <v>69</v>
      </c>
      <c r="AY150" s="162" t="s">
        <v>120</v>
      </c>
    </row>
    <row r="151" spans="2:65" s="12" customFormat="1">
      <c r="B151" s="168"/>
      <c r="D151" s="160" t="s">
        <v>129</v>
      </c>
      <c r="E151" s="169" t="s">
        <v>5</v>
      </c>
      <c r="F151" s="170" t="s">
        <v>131</v>
      </c>
      <c r="H151" s="171">
        <v>10</v>
      </c>
      <c r="L151" s="168"/>
      <c r="M151" s="172"/>
      <c r="N151" s="173"/>
      <c r="O151" s="173"/>
      <c r="P151" s="173"/>
      <c r="Q151" s="173"/>
      <c r="R151" s="173"/>
      <c r="S151" s="173"/>
      <c r="T151" s="174"/>
      <c r="AT151" s="169" t="s">
        <v>129</v>
      </c>
      <c r="AU151" s="169" t="s">
        <v>79</v>
      </c>
      <c r="AV151" s="12" t="s">
        <v>127</v>
      </c>
      <c r="AW151" s="12" t="s">
        <v>32</v>
      </c>
      <c r="AX151" s="12" t="s">
        <v>77</v>
      </c>
      <c r="AY151" s="169" t="s">
        <v>120</v>
      </c>
    </row>
    <row r="152" spans="2:65" s="1" customFormat="1" ht="25.5" customHeight="1">
      <c r="B152" s="148"/>
      <c r="C152" s="149">
        <v>17</v>
      </c>
      <c r="D152" s="149" t="s">
        <v>122</v>
      </c>
      <c r="E152" s="150" t="s">
        <v>202</v>
      </c>
      <c r="F152" s="151" t="s">
        <v>203</v>
      </c>
      <c r="G152" s="152" t="s">
        <v>143</v>
      </c>
      <c r="H152" s="153">
        <v>513.95000000000005</v>
      </c>
      <c r="I152" s="154"/>
      <c r="J152" s="154">
        <f>ROUND(I152*H152,2)</f>
        <v>0</v>
      </c>
      <c r="K152" s="151" t="s">
        <v>126</v>
      </c>
      <c r="L152" s="38"/>
      <c r="M152" s="155" t="s">
        <v>5</v>
      </c>
      <c r="N152" s="156" t="s">
        <v>40</v>
      </c>
      <c r="O152" s="157">
        <v>0.52900000000000003</v>
      </c>
      <c r="P152" s="157">
        <f>O152*H152</f>
        <v>271.87955000000005</v>
      </c>
      <c r="Q152" s="157">
        <v>0</v>
      </c>
      <c r="R152" s="157">
        <f>Q152*H152</f>
        <v>0</v>
      </c>
      <c r="S152" s="157">
        <v>0</v>
      </c>
      <c r="T152" s="158">
        <f>S152*H152</f>
        <v>0</v>
      </c>
      <c r="AR152" s="24" t="s">
        <v>127</v>
      </c>
      <c r="AT152" s="24" t="s">
        <v>122</v>
      </c>
      <c r="AU152" s="24" t="s">
        <v>79</v>
      </c>
      <c r="AY152" s="24" t="s">
        <v>120</v>
      </c>
      <c r="BE152" s="159">
        <f>IF(N152="základní",J152,0)</f>
        <v>0</v>
      </c>
      <c r="BF152" s="159">
        <f>IF(N152="snížená",J152,0)</f>
        <v>0</v>
      </c>
      <c r="BG152" s="159">
        <f>IF(N152="zákl. přenesená",J152,0)</f>
        <v>0</v>
      </c>
      <c r="BH152" s="159">
        <f>IF(N152="sníž. přenesená",J152,0)</f>
        <v>0</v>
      </c>
      <c r="BI152" s="159">
        <f>IF(N152="nulová",J152,0)</f>
        <v>0</v>
      </c>
      <c r="BJ152" s="24" t="s">
        <v>77</v>
      </c>
      <c r="BK152" s="159">
        <f>ROUND(I152*H152,2)</f>
        <v>0</v>
      </c>
      <c r="BL152" s="24" t="s">
        <v>127</v>
      </c>
      <c r="BM152" s="24" t="s">
        <v>204</v>
      </c>
    </row>
    <row r="153" spans="2:65" s="11" customFormat="1">
      <c r="B153" s="161"/>
      <c r="D153" s="160" t="s">
        <v>129</v>
      </c>
      <c r="E153" s="162" t="s">
        <v>5</v>
      </c>
      <c r="F153" s="163" t="s">
        <v>205</v>
      </c>
      <c r="H153" s="164">
        <v>513.95000000000005</v>
      </c>
      <c r="L153" s="161"/>
      <c r="M153" s="165"/>
      <c r="N153" s="166"/>
      <c r="O153" s="166"/>
      <c r="P153" s="166"/>
      <c r="Q153" s="166"/>
      <c r="R153" s="166"/>
      <c r="S153" s="166"/>
      <c r="T153" s="167"/>
      <c r="AT153" s="162" t="s">
        <v>129</v>
      </c>
      <c r="AU153" s="162" t="s">
        <v>79</v>
      </c>
      <c r="AV153" s="11" t="s">
        <v>79</v>
      </c>
      <c r="AW153" s="11" t="s">
        <v>32</v>
      </c>
      <c r="AX153" s="11" t="s">
        <v>69</v>
      </c>
      <c r="AY153" s="162" t="s">
        <v>120</v>
      </c>
    </row>
    <row r="154" spans="2:65" s="12" customFormat="1">
      <c r="B154" s="168"/>
      <c r="D154" s="160" t="s">
        <v>129</v>
      </c>
      <c r="E154" s="169" t="s">
        <v>5</v>
      </c>
      <c r="F154" s="170" t="s">
        <v>131</v>
      </c>
      <c r="H154" s="171">
        <v>513.95000000000005</v>
      </c>
      <c r="L154" s="168"/>
      <c r="M154" s="172"/>
      <c r="N154" s="173"/>
      <c r="O154" s="173"/>
      <c r="P154" s="173"/>
      <c r="Q154" s="173"/>
      <c r="R154" s="173"/>
      <c r="S154" s="173"/>
      <c r="T154" s="174"/>
      <c r="AT154" s="169" t="s">
        <v>129</v>
      </c>
      <c r="AU154" s="169" t="s">
        <v>79</v>
      </c>
      <c r="AV154" s="12" t="s">
        <v>127</v>
      </c>
      <c r="AW154" s="12" t="s">
        <v>32</v>
      </c>
      <c r="AX154" s="12" t="s">
        <v>77</v>
      </c>
      <c r="AY154" s="169" t="s">
        <v>120</v>
      </c>
    </row>
    <row r="155" spans="2:65" s="1" customFormat="1" ht="38.25" customHeight="1">
      <c r="B155" s="148"/>
      <c r="C155" s="149">
        <v>18</v>
      </c>
      <c r="D155" s="149" t="s">
        <v>122</v>
      </c>
      <c r="E155" s="150" t="s">
        <v>206</v>
      </c>
      <c r="F155" s="151" t="s">
        <v>207</v>
      </c>
      <c r="G155" s="152" t="s">
        <v>143</v>
      </c>
      <c r="H155" s="153">
        <v>256.97500000000002</v>
      </c>
      <c r="I155" s="154"/>
      <c r="J155" s="154">
        <f>ROUND(I155*H155,2)</f>
        <v>0</v>
      </c>
      <c r="K155" s="151" t="s">
        <v>126</v>
      </c>
      <c r="L155" s="38"/>
      <c r="M155" s="155" t="s">
        <v>5</v>
      </c>
      <c r="N155" s="156" t="s">
        <v>40</v>
      </c>
      <c r="O155" s="157">
        <v>3.4000000000000002E-2</v>
      </c>
      <c r="P155" s="157">
        <f>O155*H155</f>
        <v>8.7371500000000015</v>
      </c>
      <c r="Q155" s="157">
        <v>0</v>
      </c>
      <c r="R155" s="157">
        <f>Q155*H155</f>
        <v>0</v>
      </c>
      <c r="S155" s="157">
        <v>0</v>
      </c>
      <c r="T155" s="158">
        <f>S155*H155</f>
        <v>0</v>
      </c>
      <c r="AR155" s="24" t="s">
        <v>127</v>
      </c>
      <c r="AT155" s="24" t="s">
        <v>122</v>
      </c>
      <c r="AU155" s="24" t="s">
        <v>79</v>
      </c>
      <c r="AY155" s="24" t="s">
        <v>120</v>
      </c>
      <c r="BE155" s="159">
        <f>IF(N155="základní",J155,0)</f>
        <v>0</v>
      </c>
      <c r="BF155" s="159">
        <f>IF(N155="snížená",J155,0)</f>
        <v>0</v>
      </c>
      <c r="BG155" s="159">
        <f>IF(N155="zákl. přenesená",J155,0)</f>
        <v>0</v>
      </c>
      <c r="BH155" s="159">
        <f>IF(N155="sníž. přenesená",J155,0)</f>
        <v>0</v>
      </c>
      <c r="BI155" s="159">
        <f>IF(N155="nulová",J155,0)</f>
        <v>0</v>
      </c>
      <c r="BJ155" s="24" t="s">
        <v>77</v>
      </c>
      <c r="BK155" s="159">
        <f>ROUND(I155*H155,2)</f>
        <v>0</v>
      </c>
      <c r="BL155" s="24" t="s">
        <v>127</v>
      </c>
      <c r="BM155" s="24" t="s">
        <v>208</v>
      </c>
    </row>
    <row r="156" spans="2:65" s="11" customFormat="1">
      <c r="B156" s="161"/>
      <c r="D156" s="160" t="s">
        <v>129</v>
      </c>
      <c r="E156" s="162" t="s">
        <v>5</v>
      </c>
      <c r="F156" s="163" t="s">
        <v>209</v>
      </c>
      <c r="H156" s="164">
        <v>256.97500000000002</v>
      </c>
      <c r="L156" s="161"/>
      <c r="M156" s="165"/>
      <c r="N156" s="166"/>
      <c r="O156" s="166"/>
      <c r="P156" s="166"/>
      <c r="Q156" s="166"/>
      <c r="R156" s="166"/>
      <c r="S156" s="166"/>
      <c r="T156" s="167"/>
      <c r="AT156" s="162" t="s">
        <v>129</v>
      </c>
      <c r="AU156" s="162" t="s">
        <v>79</v>
      </c>
      <c r="AV156" s="11" t="s">
        <v>79</v>
      </c>
      <c r="AW156" s="11" t="s">
        <v>32</v>
      </c>
      <c r="AX156" s="11" t="s">
        <v>69</v>
      </c>
      <c r="AY156" s="162" t="s">
        <v>120</v>
      </c>
    </row>
    <row r="157" spans="2:65" s="12" customFormat="1">
      <c r="B157" s="168"/>
      <c r="D157" s="160" t="s">
        <v>129</v>
      </c>
      <c r="E157" s="169" t="s">
        <v>5</v>
      </c>
      <c r="F157" s="170" t="s">
        <v>131</v>
      </c>
      <c r="H157" s="171">
        <v>256.97500000000002</v>
      </c>
      <c r="L157" s="168"/>
      <c r="M157" s="172"/>
      <c r="N157" s="173"/>
      <c r="O157" s="173"/>
      <c r="P157" s="173"/>
      <c r="Q157" s="173"/>
      <c r="R157" s="173"/>
      <c r="S157" s="173"/>
      <c r="T157" s="174"/>
      <c r="AT157" s="169" t="s">
        <v>129</v>
      </c>
      <c r="AU157" s="169" t="s">
        <v>79</v>
      </c>
      <c r="AV157" s="12" t="s">
        <v>127</v>
      </c>
      <c r="AW157" s="12" t="s">
        <v>32</v>
      </c>
      <c r="AX157" s="12" t="s">
        <v>77</v>
      </c>
      <c r="AY157" s="169" t="s">
        <v>120</v>
      </c>
    </row>
    <row r="158" spans="2:65" s="1" customFormat="1" ht="38.25" customHeight="1">
      <c r="B158" s="148"/>
      <c r="C158" s="149">
        <v>19</v>
      </c>
      <c r="D158" s="149" t="s">
        <v>122</v>
      </c>
      <c r="E158" s="150" t="s">
        <v>210</v>
      </c>
      <c r="F158" s="151" t="s">
        <v>211</v>
      </c>
      <c r="G158" s="152" t="s">
        <v>143</v>
      </c>
      <c r="H158" s="153">
        <v>1027.9000000000001</v>
      </c>
      <c r="I158" s="154"/>
      <c r="J158" s="154">
        <f>ROUND(I158*H158,2)</f>
        <v>0</v>
      </c>
      <c r="K158" s="151" t="s">
        <v>126</v>
      </c>
      <c r="L158" s="38"/>
      <c r="M158" s="155" t="s">
        <v>5</v>
      </c>
      <c r="N158" s="156" t="s">
        <v>40</v>
      </c>
      <c r="O158" s="157">
        <v>8.6999999999999994E-2</v>
      </c>
      <c r="P158" s="157">
        <f>O158*H158</f>
        <v>89.427300000000002</v>
      </c>
      <c r="Q158" s="157">
        <v>0</v>
      </c>
      <c r="R158" s="157">
        <f>Q158*H158</f>
        <v>0</v>
      </c>
      <c r="S158" s="157">
        <v>0</v>
      </c>
      <c r="T158" s="158">
        <f>S158*H158</f>
        <v>0</v>
      </c>
      <c r="AR158" s="24" t="s">
        <v>127</v>
      </c>
      <c r="AT158" s="24" t="s">
        <v>122</v>
      </c>
      <c r="AU158" s="24" t="s">
        <v>79</v>
      </c>
      <c r="AY158" s="24" t="s">
        <v>120</v>
      </c>
      <c r="BE158" s="159">
        <f>IF(N158="základní",J158,0)</f>
        <v>0</v>
      </c>
      <c r="BF158" s="159">
        <f>IF(N158="snížená",J158,0)</f>
        <v>0</v>
      </c>
      <c r="BG158" s="159">
        <f>IF(N158="zákl. přenesená",J158,0)</f>
        <v>0</v>
      </c>
      <c r="BH158" s="159">
        <f>IF(N158="sníž. přenesená",J158,0)</f>
        <v>0</v>
      </c>
      <c r="BI158" s="159">
        <f>IF(N158="nulová",J158,0)</f>
        <v>0</v>
      </c>
      <c r="BJ158" s="24" t="s">
        <v>77</v>
      </c>
      <c r="BK158" s="159">
        <f>ROUND(I158*H158,2)</f>
        <v>0</v>
      </c>
      <c r="BL158" s="24" t="s">
        <v>127</v>
      </c>
      <c r="BM158" s="24" t="s">
        <v>212</v>
      </c>
    </row>
    <row r="159" spans="2:65" s="11" customFormat="1">
      <c r="B159" s="161"/>
      <c r="D159" s="160" t="s">
        <v>129</v>
      </c>
      <c r="E159" s="162" t="s">
        <v>5</v>
      </c>
      <c r="F159" s="163" t="s">
        <v>213</v>
      </c>
      <c r="H159" s="164">
        <v>1027.9000000000001</v>
      </c>
      <c r="L159" s="161"/>
      <c r="M159" s="165"/>
      <c r="N159" s="166"/>
      <c r="O159" s="166"/>
      <c r="P159" s="166"/>
      <c r="Q159" s="166"/>
      <c r="R159" s="166"/>
      <c r="S159" s="166"/>
      <c r="T159" s="167"/>
      <c r="AT159" s="162" t="s">
        <v>129</v>
      </c>
      <c r="AU159" s="162" t="s">
        <v>79</v>
      </c>
      <c r="AV159" s="11" t="s">
        <v>79</v>
      </c>
      <c r="AW159" s="11" t="s">
        <v>32</v>
      </c>
      <c r="AX159" s="11" t="s">
        <v>69</v>
      </c>
      <c r="AY159" s="162" t="s">
        <v>120</v>
      </c>
    </row>
    <row r="160" spans="2:65" s="12" customFormat="1">
      <c r="B160" s="168"/>
      <c r="D160" s="160" t="s">
        <v>129</v>
      </c>
      <c r="E160" s="169" t="s">
        <v>5</v>
      </c>
      <c r="F160" s="170" t="s">
        <v>131</v>
      </c>
      <c r="H160" s="171">
        <v>1027.9000000000001</v>
      </c>
      <c r="L160" s="168"/>
      <c r="M160" s="172"/>
      <c r="N160" s="173"/>
      <c r="O160" s="173"/>
      <c r="P160" s="173"/>
      <c r="Q160" s="173"/>
      <c r="R160" s="173"/>
      <c r="S160" s="173"/>
      <c r="T160" s="174"/>
      <c r="AT160" s="169" t="s">
        <v>129</v>
      </c>
      <c r="AU160" s="169" t="s">
        <v>79</v>
      </c>
      <c r="AV160" s="12" t="s">
        <v>127</v>
      </c>
      <c r="AW160" s="12" t="s">
        <v>32</v>
      </c>
      <c r="AX160" s="12" t="s">
        <v>77</v>
      </c>
      <c r="AY160" s="169" t="s">
        <v>120</v>
      </c>
    </row>
    <row r="161" spans="2:65" s="1" customFormat="1" ht="51" customHeight="1">
      <c r="B161" s="148"/>
      <c r="C161" s="149">
        <v>20</v>
      </c>
      <c r="D161" s="149" t="s">
        <v>122</v>
      </c>
      <c r="E161" s="150" t="s">
        <v>214</v>
      </c>
      <c r="F161" s="151" t="s">
        <v>215</v>
      </c>
      <c r="G161" s="152" t="s">
        <v>143</v>
      </c>
      <c r="H161" s="153">
        <v>513.95000000000005</v>
      </c>
      <c r="I161" s="154"/>
      <c r="J161" s="154">
        <f>ROUND(I161*H161,2)</f>
        <v>0</v>
      </c>
      <c r="K161" s="151" t="s">
        <v>126</v>
      </c>
      <c r="L161" s="38"/>
      <c r="M161" s="155" t="s">
        <v>5</v>
      </c>
      <c r="N161" s="156" t="s">
        <v>40</v>
      </c>
      <c r="O161" s="157">
        <v>5.3999999999999999E-2</v>
      </c>
      <c r="P161" s="157">
        <f>O161*H161</f>
        <v>27.753300000000003</v>
      </c>
      <c r="Q161" s="157">
        <v>0</v>
      </c>
      <c r="R161" s="157">
        <f>Q161*H161</f>
        <v>0</v>
      </c>
      <c r="S161" s="157">
        <v>0</v>
      </c>
      <c r="T161" s="158">
        <f>S161*H161</f>
        <v>0</v>
      </c>
      <c r="AR161" s="24" t="s">
        <v>127</v>
      </c>
      <c r="AT161" s="24" t="s">
        <v>122</v>
      </c>
      <c r="AU161" s="24" t="s">
        <v>79</v>
      </c>
      <c r="AY161" s="24" t="s">
        <v>120</v>
      </c>
      <c r="BE161" s="159">
        <f>IF(N161="základní",J161,0)</f>
        <v>0</v>
      </c>
      <c r="BF161" s="159">
        <f>IF(N161="snížená",J161,0)</f>
        <v>0</v>
      </c>
      <c r="BG161" s="159">
        <f>IF(N161="zákl. přenesená",J161,0)</f>
        <v>0</v>
      </c>
      <c r="BH161" s="159">
        <f>IF(N161="sníž. přenesená",J161,0)</f>
        <v>0</v>
      </c>
      <c r="BI161" s="159">
        <f>IF(N161="nulová",J161,0)</f>
        <v>0</v>
      </c>
      <c r="BJ161" s="24" t="s">
        <v>77</v>
      </c>
      <c r="BK161" s="159">
        <f>ROUND(I161*H161,2)</f>
        <v>0</v>
      </c>
      <c r="BL161" s="24" t="s">
        <v>127</v>
      </c>
      <c r="BM161" s="24" t="s">
        <v>216</v>
      </c>
    </row>
    <row r="162" spans="2:65" s="11" customFormat="1">
      <c r="B162" s="161"/>
      <c r="D162" s="160" t="s">
        <v>129</v>
      </c>
      <c r="E162" s="162" t="s">
        <v>5</v>
      </c>
      <c r="F162" s="163" t="s">
        <v>217</v>
      </c>
      <c r="H162" s="164">
        <v>513.95000000000005</v>
      </c>
      <c r="L162" s="161"/>
      <c r="M162" s="165"/>
      <c r="N162" s="166"/>
      <c r="O162" s="166"/>
      <c r="P162" s="166"/>
      <c r="Q162" s="166"/>
      <c r="R162" s="166"/>
      <c r="S162" s="166"/>
      <c r="T162" s="167"/>
      <c r="AT162" s="162" t="s">
        <v>129</v>
      </c>
      <c r="AU162" s="162" t="s">
        <v>79</v>
      </c>
      <c r="AV162" s="11" t="s">
        <v>79</v>
      </c>
      <c r="AW162" s="11" t="s">
        <v>32</v>
      </c>
      <c r="AX162" s="11" t="s">
        <v>69</v>
      </c>
      <c r="AY162" s="162" t="s">
        <v>120</v>
      </c>
    </row>
    <row r="163" spans="2:65" s="12" customFormat="1">
      <c r="B163" s="168"/>
      <c r="D163" s="160" t="s">
        <v>129</v>
      </c>
      <c r="E163" s="169" t="s">
        <v>5</v>
      </c>
      <c r="F163" s="170" t="s">
        <v>131</v>
      </c>
      <c r="H163" s="171">
        <v>513.95000000000005</v>
      </c>
      <c r="L163" s="168"/>
      <c r="M163" s="172"/>
      <c r="N163" s="173"/>
      <c r="O163" s="173"/>
      <c r="P163" s="173"/>
      <c r="Q163" s="173"/>
      <c r="R163" s="173"/>
      <c r="S163" s="173"/>
      <c r="T163" s="174"/>
      <c r="AT163" s="169" t="s">
        <v>129</v>
      </c>
      <c r="AU163" s="169" t="s">
        <v>79</v>
      </c>
      <c r="AV163" s="12" t="s">
        <v>127</v>
      </c>
      <c r="AW163" s="12" t="s">
        <v>32</v>
      </c>
      <c r="AX163" s="12" t="s">
        <v>77</v>
      </c>
      <c r="AY163" s="169" t="s">
        <v>120</v>
      </c>
    </row>
    <row r="164" spans="2:65" s="1" customFormat="1" ht="38.25" customHeight="1">
      <c r="B164" s="148"/>
      <c r="C164" s="149">
        <v>21</v>
      </c>
      <c r="D164" s="149" t="s">
        <v>122</v>
      </c>
      <c r="E164" s="150" t="s">
        <v>218</v>
      </c>
      <c r="F164" s="151" t="s">
        <v>219</v>
      </c>
      <c r="G164" s="152" t="s">
        <v>134</v>
      </c>
      <c r="H164" s="153">
        <v>5340</v>
      </c>
      <c r="I164" s="154"/>
      <c r="J164" s="154">
        <f>ROUND(I164*H164,2)</f>
        <v>0</v>
      </c>
      <c r="K164" s="151" t="s">
        <v>126</v>
      </c>
      <c r="L164" s="38"/>
      <c r="M164" s="155" t="s">
        <v>5</v>
      </c>
      <c r="N164" s="156" t="s">
        <v>40</v>
      </c>
      <c r="O164" s="157">
        <v>5.2999999999999999E-2</v>
      </c>
      <c r="P164" s="157">
        <f>O164*H164</f>
        <v>283.02</v>
      </c>
      <c r="Q164" s="157">
        <v>0</v>
      </c>
      <c r="R164" s="157">
        <f>Q164*H164</f>
        <v>0</v>
      </c>
      <c r="S164" s="157">
        <v>0</v>
      </c>
      <c r="T164" s="158">
        <f>S164*H164</f>
        <v>0</v>
      </c>
      <c r="AR164" s="24" t="s">
        <v>127</v>
      </c>
      <c r="AT164" s="24" t="s">
        <v>122</v>
      </c>
      <c r="AU164" s="24" t="s">
        <v>79</v>
      </c>
      <c r="AY164" s="24" t="s">
        <v>120</v>
      </c>
      <c r="BE164" s="159">
        <f>IF(N164="základní",J164,0)</f>
        <v>0</v>
      </c>
      <c r="BF164" s="159">
        <f>IF(N164="snížená",J164,0)</f>
        <v>0</v>
      </c>
      <c r="BG164" s="159">
        <f>IF(N164="zákl. přenesená",J164,0)</f>
        <v>0</v>
      </c>
      <c r="BH164" s="159">
        <f>IF(N164="sníž. přenesená",J164,0)</f>
        <v>0</v>
      </c>
      <c r="BI164" s="159">
        <f>IF(N164="nulová",J164,0)</f>
        <v>0</v>
      </c>
      <c r="BJ164" s="24" t="s">
        <v>77</v>
      </c>
      <c r="BK164" s="159">
        <f>ROUND(I164*H164,2)</f>
        <v>0</v>
      </c>
      <c r="BL164" s="24" t="s">
        <v>127</v>
      </c>
      <c r="BM164" s="24" t="s">
        <v>220</v>
      </c>
    </row>
    <row r="165" spans="2:65" s="11" customFormat="1">
      <c r="B165" s="161"/>
      <c r="D165" s="160" t="s">
        <v>129</v>
      </c>
      <c r="E165" s="162" t="s">
        <v>5</v>
      </c>
      <c r="F165" s="163" t="s">
        <v>221</v>
      </c>
      <c r="H165" s="164">
        <v>5340</v>
      </c>
      <c r="L165" s="161"/>
      <c r="M165" s="165"/>
      <c r="N165" s="166"/>
      <c r="O165" s="166"/>
      <c r="P165" s="166"/>
      <c r="Q165" s="166"/>
      <c r="R165" s="166"/>
      <c r="S165" s="166"/>
      <c r="T165" s="167"/>
      <c r="AT165" s="162" t="s">
        <v>129</v>
      </c>
      <c r="AU165" s="162" t="s">
        <v>79</v>
      </c>
      <c r="AV165" s="11" t="s">
        <v>79</v>
      </c>
      <c r="AW165" s="11" t="s">
        <v>32</v>
      </c>
      <c r="AX165" s="11" t="s">
        <v>69</v>
      </c>
      <c r="AY165" s="162" t="s">
        <v>120</v>
      </c>
    </row>
    <row r="166" spans="2:65" s="12" customFormat="1">
      <c r="B166" s="168"/>
      <c r="D166" s="160" t="s">
        <v>129</v>
      </c>
      <c r="E166" s="169" t="s">
        <v>5</v>
      </c>
      <c r="F166" s="170" t="s">
        <v>131</v>
      </c>
      <c r="H166" s="171">
        <v>5340</v>
      </c>
      <c r="L166" s="168"/>
      <c r="M166" s="172"/>
      <c r="N166" s="173"/>
      <c r="O166" s="173"/>
      <c r="P166" s="173"/>
      <c r="Q166" s="173"/>
      <c r="R166" s="173"/>
      <c r="S166" s="173"/>
      <c r="T166" s="174"/>
      <c r="AT166" s="169" t="s">
        <v>129</v>
      </c>
      <c r="AU166" s="169" t="s">
        <v>79</v>
      </c>
      <c r="AV166" s="12" t="s">
        <v>127</v>
      </c>
      <c r="AW166" s="12" t="s">
        <v>32</v>
      </c>
      <c r="AX166" s="12" t="s">
        <v>77</v>
      </c>
      <c r="AY166" s="169" t="s">
        <v>120</v>
      </c>
    </row>
    <row r="167" spans="2:65" s="1" customFormat="1" ht="25.5" customHeight="1">
      <c r="B167" s="148"/>
      <c r="C167" s="149">
        <v>22</v>
      </c>
      <c r="D167" s="149" t="s">
        <v>122</v>
      </c>
      <c r="E167" s="150" t="s">
        <v>222</v>
      </c>
      <c r="F167" s="151" t="s">
        <v>223</v>
      </c>
      <c r="G167" s="152" t="s">
        <v>134</v>
      </c>
      <c r="H167" s="153">
        <v>5340</v>
      </c>
      <c r="I167" s="154"/>
      <c r="J167" s="154">
        <f>ROUND(I167*H167,2)</f>
        <v>0</v>
      </c>
      <c r="K167" s="151" t="s">
        <v>126</v>
      </c>
      <c r="L167" s="38"/>
      <c r="M167" s="155" t="s">
        <v>5</v>
      </c>
      <c r="N167" s="156" t="s">
        <v>40</v>
      </c>
      <c r="O167" s="157">
        <v>7.0000000000000001E-3</v>
      </c>
      <c r="P167" s="157">
        <f>O167*H167</f>
        <v>37.380000000000003</v>
      </c>
      <c r="Q167" s="157">
        <v>0</v>
      </c>
      <c r="R167" s="157">
        <f>Q167*H167</f>
        <v>0</v>
      </c>
      <c r="S167" s="157">
        <v>0</v>
      </c>
      <c r="T167" s="158">
        <f>S167*H167</f>
        <v>0</v>
      </c>
      <c r="AR167" s="24" t="s">
        <v>127</v>
      </c>
      <c r="AT167" s="24" t="s">
        <v>122</v>
      </c>
      <c r="AU167" s="24" t="s">
        <v>79</v>
      </c>
      <c r="AY167" s="24" t="s">
        <v>120</v>
      </c>
      <c r="BE167" s="159">
        <f>IF(N167="základní",J167,0)</f>
        <v>0</v>
      </c>
      <c r="BF167" s="159">
        <f>IF(N167="snížená",J167,0)</f>
        <v>0</v>
      </c>
      <c r="BG167" s="159">
        <f>IF(N167="zákl. přenesená",J167,0)</f>
        <v>0</v>
      </c>
      <c r="BH167" s="159">
        <f>IF(N167="sníž. přenesená",J167,0)</f>
        <v>0</v>
      </c>
      <c r="BI167" s="159">
        <f>IF(N167="nulová",J167,0)</f>
        <v>0</v>
      </c>
      <c r="BJ167" s="24" t="s">
        <v>77</v>
      </c>
      <c r="BK167" s="159">
        <f>ROUND(I167*H167,2)</f>
        <v>0</v>
      </c>
      <c r="BL167" s="24" t="s">
        <v>127</v>
      </c>
      <c r="BM167" s="24" t="s">
        <v>224</v>
      </c>
    </row>
    <row r="168" spans="2:65" s="11" customFormat="1">
      <c r="B168" s="161"/>
      <c r="D168" s="160" t="s">
        <v>129</v>
      </c>
      <c r="E168" s="162" t="s">
        <v>5</v>
      </c>
      <c r="F168" s="163" t="s">
        <v>225</v>
      </c>
      <c r="H168" s="164">
        <v>5340</v>
      </c>
      <c r="L168" s="161"/>
      <c r="M168" s="165"/>
      <c r="N168" s="166"/>
      <c r="O168" s="166"/>
      <c r="P168" s="166"/>
      <c r="Q168" s="166"/>
      <c r="R168" s="166"/>
      <c r="S168" s="166"/>
      <c r="T168" s="167"/>
      <c r="AT168" s="162" t="s">
        <v>129</v>
      </c>
      <c r="AU168" s="162" t="s">
        <v>79</v>
      </c>
      <c r="AV168" s="11" t="s">
        <v>79</v>
      </c>
      <c r="AW168" s="11" t="s">
        <v>32</v>
      </c>
      <c r="AX168" s="11" t="s">
        <v>69</v>
      </c>
      <c r="AY168" s="162" t="s">
        <v>120</v>
      </c>
    </row>
    <row r="169" spans="2:65" s="12" customFormat="1">
      <c r="B169" s="168"/>
      <c r="D169" s="160" t="s">
        <v>129</v>
      </c>
      <c r="E169" s="169" t="s">
        <v>5</v>
      </c>
      <c r="F169" s="170" t="s">
        <v>131</v>
      </c>
      <c r="H169" s="171">
        <v>5340</v>
      </c>
      <c r="L169" s="168"/>
      <c r="M169" s="172"/>
      <c r="N169" s="173"/>
      <c r="O169" s="173"/>
      <c r="P169" s="173"/>
      <c r="Q169" s="173"/>
      <c r="R169" s="173"/>
      <c r="S169" s="173"/>
      <c r="T169" s="174"/>
      <c r="AT169" s="169" t="s">
        <v>129</v>
      </c>
      <c r="AU169" s="169" t="s">
        <v>79</v>
      </c>
      <c r="AV169" s="12" t="s">
        <v>127</v>
      </c>
      <c r="AW169" s="12" t="s">
        <v>32</v>
      </c>
      <c r="AX169" s="12" t="s">
        <v>77</v>
      </c>
      <c r="AY169" s="169" t="s">
        <v>120</v>
      </c>
    </row>
    <row r="170" spans="2:65" s="1" customFormat="1" ht="38.25" customHeight="1">
      <c r="B170" s="148"/>
      <c r="C170" s="149">
        <v>23</v>
      </c>
      <c r="D170" s="149" t="s">
        <v>122</v>
      </c>
      <c r="E170" s="150" t="s">
        <v>227</v>
      </c>
      <c r="F170" s="151" t="s">
        <v>228</v>
      </c>
      <c r="G170" s="152" t="s">
        <v>125</v>
      </c>
      <c r="H170" s="153">
        <v>0.53400000000000003</v>
      </c>
      <c r="I170" s="154"/>
      <c r="J170" s="154">
        <f>ROUND(I170*H170,2)</f>
        <v>0</v>
      </c>
      <c r="K170" s="151" t="s">
        <v>126</v>
      </c>
      <c r="L170" s="38"/>
      <c r="M170" s="155" t="s">
        <v>5</v>
      </c>
      <c r="N170" s="156" t="s">
        <v>40</v>
      </c>
      <c r="O170" s="157">
        <v>37.799999999999997</v>
      </c>
      <c r="P170" s="157">
        <f>O170*H170</f>
        <v>20.185199999999998</v>
      </c>
      <c r="Q170" s="157">
        <v>0</v>
      </c>
      <c r="R170" s="157">
        <f>Q170*H170</f>
        <v>0</v>
      </c>
      <c r="S170" s="157">
        <v>0</v>
      </c>
      <c r="T170" s="158">
        <f>S170*H170</f>
        <v>0</v>
      </c>
      <c r="AR170" s="24" t="s">
        <v>127</v>
      </c>
      <c r="AT170" s="24" t="s">
        <v>122</v>
      </c>
      <c r="AU170" s="24" t="s">
        <v>79</v>
      </c>
      <c r="AY170" s="24" t="s">
        <v>120</v>
      </c>
      <c r="BE170" s="159">
        <f>IF(N170="základní",J170,0)</f>
        <v>0</v>
      </c>
      <c r="BF170" s="159">
        <f>IF(N170="snížená",J170,0)</f>
        <v>0</v>
      </c>
      <c r="BG170" s="159">
        <f>IF(N170="zákl. přenesená",J170,0)</f>
        <v>0</v>
      </c>
      <c r="BH170" s="159">
        <f>IF(N170="sníž. přenesená",J170,0)</f>
        <v>0</v>
      </c>
      <c r="BI170" s="159">
        <f>IF(N170="nulová",J170,0)</f>
        <v>0</v>
      </c>
      <c r="BJ170" s="24" t="s">
        <v>77</v>
      </c>
      <c r="BK170" s="159">
        <f>ROUND(I170*H170,2)</f>
        <v>0</v>
      </c>
      <c r="BL170" s="24" t="s">
        <v>127</v>
      </c>
      <c r="BM170" s="24" t="s">
        <v>229</v>
      </c>
    </row>
    <row r="171" spans="2:65" s="11" customFormat="1">
      <c r="B171" s="161"/>
      <c r="D171" s="160" t="s">
        <v>129</v>
      </c>
      <c r="E171" s="162" t="s">
        <v>5</v>
      </c>
      <c r="F171" s="163" t="s">
        <v>230</v>
      </c>
      <c r="H171" s="164">
        <v>0.53400000000000003</v>
      </c>
      <c r="L171" s="161"/>
      <c r="M171" s="165"/>
      <c r="N171" s="166"/>
      <c r="O171" s="166"/>
      <c r="P171" s="166"/>
      <c r="Q171" s="166"/>
      <c r="R171" s="166"/>
      <c r="S171" s="166"/>
      <c r="T171" s="167"/>
      <c r="AT171" s="162" t="s">
        <v>129</v>
      </c>
      <c r="AU171" s="162" t="s">
        <v>79</v>
      </c>
      <c r="AV171" s="11" t="s">
        <v>79</v>
      </c>
      <c r="AW171" s="11" t="s">
        <v>32</v>
      </c>
      <c r="AX171" s="11" t="s">
        <v>69</v>
      </c>
      <c r="AY171" s="162" t="s">
        <v>120</v>
      </c>
    </row>
    <row r="172" spans="2:65" s="12" customFormat="1">
      <c r="B172" s="168"/>
      <c r="D172" s="160" t="s">
        <v>129</v>
      </c>
      <c r="E172" s="169" t="s">
        <v>5</v>
      </c>
      <c r="F172" s="170" t="s">
        <v>131</v>
      </c>
      <c r="H172" s="171">
        <v>0.53400000000000003</v>
      </c>
      <c r="L172" s="168"/>
      <c r="M172" s="172"/>
      <c r="N172" s="173"/>
      <c r="O172" s="173"/>
      <c r="P172" s="173"/>
      <c r="Q172" s="173"/>
      <c r="R172" s="173"/>
      <c r="S172" s="173"/>
      <c r="T172" s="174"/>
      <c r="AT172" s="169" t="s">
        <v>129</v>
      </c>
      <c r="AU172" s="169" t="s">
        <v>79</v>
      </c>
      <c r="AV172" s="12" t="s">
        <v>127</v>
      </c>
      <c r="AW172" s="12" t="s">
        <v>32</v>
      </c>
      <c r="AX172" s="12" t="s">
        <v>77</v>
      </c>
      <c r="AY172" s="169" t="s">
        <v>120</v>
      </c>
    </row>
    <row r="173" spans="2:65" s="1" customFormat="1" ht="16.5" customHeight="1">
      <c r="B173" s="148"/>
      <c r="C173" s="188">
        <v>24</v>
      </c>
      <c r="D173" s="188" t="s">
        <v>231</v>
      </c>
      <c r="E173" s="189" t="s">
        <v>232</v>
      </c>
      <c r="F173" s="190" t="s">
        <v>233</v>
      </c>
      <c r="G173" s="191" t="s">
        <v>234</v>
      </c>
      <c r="H173" s="192">
        <v>140.17500000000001</v>
      </c>
      <c r="I173" s="193"/>
      <c r="J173" s="193">
        <f>ROUND(I173*H173,2)</f>
        <v>0</v>
      </c>
      <c r="K173" s="190" t="s">
        <v>126</v>
      </c>
      <c r="L173" s="194"/>
      <c r="M173" s="195" t="s">
        <v>5</v>
      </c>
      <c r="N173" s="196" t="s">
        <v>40</v>
      </c>
      <c r="O173" s="157">
        <v>0</v>
      </c>
      <c r="P173" s="157">
        <f>O173*H173</f>
        <v>0</v>
      </c>
      <c r="Q173" s="157">
        <v>1E-3</v>
      </c>
      <c r="R173" s="157">
        <f>Q173*H173</f>
        <v>0.14017500000000002</v>
      </c>
      <c r="S173" s="157">
        <v>0</v>
      </c>
      <c r="T173" s="158">
        <f>S173*H173</f>
        <v>0</v>
      </c>
      <c r="AR173" s="24" t="s">
        <v>161</v>
      </c>
      <c r="AT173" s="24" t="s">
        <v>231</v>
      </c>
      <c r="AU173" s="24" t="s">
        <v>79</v>
      </c>
      <c r="AY173" s="24" t="s">
        <v>120</v>
      </c>
      <c r="BE173" s="159">
        <f>IF(N173="základní",J173,0)</f>
        <v>0</v>
      </c>
      <c r="BF173" s="159">
        <f>IF(N173="snížená",J173,0)</f>
        <v>0</v>
      </c>
      <c r="BG173" s="159">
        <f>IF(N173="zákl. přenesená",J173,0)</f>
        <v>0</v>
      </c>
      <c r="BH173" s="159">
        <f>IF(N173="sníž. přenesená",J173,0)</f>
        <v>0</v>
      </c>
      <c r="BI173" s="159">
        <f>IF(N173="nulová",J173,0)</f>
        <v>0</v>
      </c>
      <c r="BJ173" s="24" t="s">
        <v>77</v>
      </c>
      <c r="BK173" s="159">
        <f>ROUND(I173*H173,2)</f>
        <v>0</v>
      </c>
      <c r="BL173" s="24" t="s">
        <v>127</v>
      </c>
      <c r="BM173" s="24" t="s">
        <v>235</v>
      </c>
    </row>
    <row r="174" spans="2:65" s="11" customFormat="1">
      <c r="B174" s="161"/>
      <c r="D174" s="160" t="s">
        <v>129</v>
      </c>
      <c r="E174" s="162" t="s">
        <v>5</v>
      </c>
      <c r="F174" s="163" t="s">
        <v>236</v>
      </c>
      <c r="H174" s="164">
        <v>140.17500000000001</v>
      </c>
      <c r="L174" s="161"/>
      <c r="M174" s="165"/>
      <c r="N174" s="166"/>
      <c r="O174" s="166"/>
      <c r="P174" s="166"/>
      <c r="Q174" s="166"/>
      <c r="R174" s="166"/>
      <c r="S174" s="166"/>
      <c r="T174" s="167"/>
      <c r="AT174" s="162" t="s">
        <v>129</v>
      </c>
      <c r="AU174" s="162" t="s">
        <v>79</v>
      </c>
      <c r="AV174" s="11" t="s">
        <v>79</v>
      </c>
      <c r="AW174" s="11" t="s">
        <v>32</v>
      </c>
      <c r="AX174" s="11" t="s">
        <v>69</v>
      </c>
      <c r="AY174" s="162" t="s">
        <v>120</v>
      </c>
    </row>
    <row r="175" spans="2:65" s="12" customFormat="1">
      <c r="B175" s="168"/>
      <c r="D175" s="160" t="s">
        <v>129</v>
      </c>
      <c r="E175" s="169" t="s">
        <v>5</v>
      </c>
      <c r="F175" s="170" t="s">
        <v>131</v>
      </c>
      <c r="H175" s="171">
        <v>140.17500000000001</v>
      </c>
      <c r="L175" s="168"/>
      <c r="M175" s="172"/>
      <c r="N175" s="173"/>
      <c r="O175" s="173"/>
      <c r="P175" s="173"/>
      <c r="Q175" s="173"/>
      <c r="R175" s="173"/>
      <c r="S175" s="173"/>
      <c r="T175" s="174"/>
      <c r="AT175" s="169" t="s">
        <v>129</v>
      </c>
      <c r="AU175" s="169" t="s">
        <v>79</v>
      </c>
      <c r="AV175" s="12" t="s">
        <v>127</v>
      </c>
      <c r="AW175" s="12" t="s">
        <v>32</v>
      </c>
      <c r="AX175" s="12" t="s">
        <v>77</v>
      </c>
      <c r="AY175" s="169" t="s">
        <v>120</v>
      </c>
    </row>
    <row r="176" spans="2:65" s="10" customFormat="1" ht="29.85" customHeight="1">
      <c r="B176" s="136"/>
      <c r="D176" s="137" t="s">
        <v>68</v>
      </c>
      <c r="E176" s="146" t="s">
        <v>127</v>
      </c>
      <c r="F176" s="146" t="s">
        <v>237</v>
      </c>
      <c r="J176" s="147">
        <f>BK176</f>
        <v>0</v>
      </c>
      <c r="L176" s="136"/>
      <c r="M176" s="140"/>
      <c r="N176" s="141"/>
      <c r="O176" s="141"/>
      <c r="P176" s="142">
        <f>SUM(P177:P183)</f>
        <v>2350.901875</v>
      </c>
      <c r="Q176" s="141"/>
      <c r="R176" s="142">
        <f>SUM(R177:R183)</f>
        <v>0</v>
      </c>
      <c r="S176" s="141"/>
      <c r="T176" s="143">
        <f>SUM(T177:T183)</f>
        <v>0</v>
      </c>
      <c r="AR176" s="137" t="s">
        <v>77</v>
      </c>
      <c r="AT176" s="144" t="s">
        <v>68</v>
      </c>
      <c r="AU176" s="144" t="s">
        <v>77</v>
      </c>
      <c r="AY176" s="137" t="s">
        <v>120</v>
      </c>
      <c r="BK176" s="145">
        <f>SUM(BK177:BK183)</f>
        <v>0</v>
      </c>
    </row>
    <row r="177" spans="2:65" s="1" customFormat="1" ht="25.5" customHeight="1">
      <c r="B177" s="148"/>
      <c r="C177" s="149">
        <v>25</v>
      </c>
      <c r="D177" s="149" t="s">
        <v>122</v>
      </c>
      <c r="E177" s="150" t="s">
        <v>238</v>
      </c>
      <c r="F177" s="151" t="s">
        <v>239</v>
      </c>
      <c r="G177" s="152" t="s">
        <v>143</v>
      </c>
      <c r="H177" s="153">
        <v>1552.0250000000001</v>
      </c>
      <c r="I177" s="154"/>
      <c r="J177" s="154">
        <f>ROUND(I177*H177,2)</f>
        <v>0</v>
      </c>
      <c r="K177" s="151" t="s">
        <v>126</v>
      </c>
      <c r="L177" s="38"/>
      <c r="M177" s="155" t="s">
        <v>5</v>
      </c>
      <c r="N177" s="156" t="s">
        <v>40</v>
      </c>
      <c r="O177" s="157">
        <v>0.57499999999999996</v>
      </c>
      <c r="P177" s="157">
        <f>O177*H177</f>
        <v>892.41437499999995</v>
      </c>
      <c r="Q177" s="157">
        <v>0</v>
      </c>
      <c r="R177" s="157">
        <f>Q177*H177</f>
        <v>0</v>
      </c>
      <c r="S177" s="157">
        <v>0</v>
      </c>
      <c r="T177" s="158">
        <f>S177*H177</f>
        <v>0</v>
      </c>
      <c r="AR177" s="24" t="s">
        <v>127</v>
      </c>
      <c r="AT177" s="24" t="s">
        <v>122</v>
      </c>
      <c r="AU177" s="24" t="s">
        <v>79</v>
      </c>
      <c r="AY177" s="24" t="s">
        <v>120</v>
      </c>
      <c r="BE177" s="159">
        <f>IF(N177="základní",J177,0)</f>
        <v>0</v>
      </c>
      <c r="BF177" s="159">
        <f>IF(N177="snížená",J177,0)</f>
        <v>0</v>
      </c>
      <c r="BG177" s="159">
        <f>IF(N177="zákl. přenesená",J177,0)</f>
        <v>0</v>
      </c>
      <c r="BH177" s="159">
        <f>IF(N177="sníž. přenesená",J177,0)</f>
        <v>0</v>
      </c>
      <c r="BI177" s="159">
        <f>IF(N177="nulová",J177,0)</f>
        <v>0</v>
      </c>
      <c r="BJ177" s="24" t="s">
        <v>77</v>
      </c>
      <c r="BK177" s="159">
        <f>ROUND(I177*H177,2)</f>
        <v>0</v>
      </c>
      <c r="BL177" s="24" t="s">
        <v>127</v>
      </c>
      <c r="BM177" s="24" t="s">
        <v>240</v>
      </c>
    </row>
    <row r="178" spans="2:65" s="11" customFormat="1">
      <c r="B178" s="161"/>
      <c r="D178" s="160" t="s">
        <v>129</v>
      </c>
      <c r="E178" s="162" t="s">
        <v>5</v>
      </c>
      <c r="F178" s="163" t="s">
        <v>241</v>
      </c>
      <c r="H178" s="164">
        <v>717.65</v>
      </c>
      <c r="L178" s="161"/>
      <c r="M178" s="165"/>
      <c r="N178" s="166"/>
      <c r="O178" s="166"/>
      <c r="P178" s="166"/>
      <c r="Q178" s="166"/>
      <c r="R178" s="166"/>
      <c r="S178" s="166"/>
      <c r="T178" s="167"/>
      <c r="AT178" s="162" t="s">
        <v>129</v>
      </c>
      <c r="AU178" s="162" t="s">
        <v>79</v>
      </c>
      <c r="AV178" s="11" t="s">
        <v>79</v>
      </c>
      <c r="AW178" s="11" t="s">
        <v>32</v>
      </c>
      <c r="AX178" s="11" t="s">
        <v>69</v>
      </c>
      <c r="AY178" s="162" t="s">
        <v>120</v>
      </c>
    </row>
    <row r="179" spans="2:65" s="11" customFormat="1">
      <c r="B179" s="161"/>
      <c r="D179" s="160" t="s">
        <v>129</v>
      </c>
      <c r="E179" s="162" t="s">
        <v>5</v>
      </c>
      <c r="F179" s="276" t="s">
        <v>502</v>
      </c>
      <c r="H179" s="164">
        <v>834.375</v>
      </c>
      <c r="L179" s="161"/>
      <c r="M179" s="165"/>
      <c r="N179" s="166"/>
      <c r="O179" s="166"/>
      <c r="P179" s="166"/>
      <c r="Q179" s="166"/>
      <c r="R179" s="166"/>
      <c r="S179" s="166"/>
      <c r="T179" s="167"/>
      <c r="AT179" s="162" t="s">
        <v>129</v>
      </c>
      <c r="AU179" s="162" t="s">
        <v>79</v>
      </c>
      <c r="AV179" s="11" t="s">
        <v>79</v>
      </c>
      <c r="AW179" s="11" t="s">
        <v>32</v>
      </c>
      <c r="AX179" s="11" t="s">
        <v>69</v>
      </c>
      <c r="AY179" s="162" t="s">
        <v>120</v>
      </c>
    </row>
    <row r="180" spans="2:65" s="12" customFormat="1">
      <c r="B180" s="168"/>
      <c r="D180" s="160" t="s">
        <v>129</v>
      </c>
      <c r="E180" s="169" t="s">
        <v>5</v>
      </c>
      <c r="F180" s="170" t="s">
        <v>131</v>
      </c>
      <c r="H180" s="171">
        <v>1552.0250000000001</v>
      </c>
      <c r="L180" s="168"/>
      <c r="M180" s="172"/>
      <c r="N180" s="173"/>
      <c r="O180" s="173"/>
      <c r="P180" s="173"/>
      <c r="Q180" s="173"/>
      <c r="R180" s="173"/>
      <c r="S180" s="173"/>
      <c r="T180" s="174"/>
      <c r="AT180" s="169" t="s">
        <v>129</v>
      </c>
      <c r="AU180" s="169" t="s">
        <v>79</v>
      </c>
      <c r="AV180" s="12" t="s">
        <v>127</v>
      </c>
      <c r="AW180" s="12" t="s">
        <v>32</v>
      </c>
      <c r="AX180" s="12" t="s">
        <v>77</v>
      </c>
      <c r="AY180" s="169" t="s">
        <v>120</v>
      </c>
    </row>
    <row r="181" spans="2:65" s="1" customFormat="1" ht="38.25" customHeight="1">
      <c r="B181" s="148"/>
      <c r="C181" s="149">
        <v>26</v>
      </c>
      <c r="D181" s="149" t="s">
        <v>122</v>
      </c>
      <c r="E181" s="150" t="s">
        <v>242</v>
      </c>
      <c r="F181" s="151" t="s">
        <v>243</v>
      </c>
      <c r="G181" s="152" t="s">
        <v>134</v>
      </c>
      <c r="H181" s="153">
        <v>2536.5</v>
      </c>
      <c r="I181" s="154"/>
      <c r="J181" s="154">
        <f>ROUND(I181*H181,2)</f>
        <v>0</v>
      </c>
      <c r="K181" s="151" t="s">
        <v>126</v>
      </c>
      <c r="L181" s="38"/>
      <c r="M181" s="155" t="s">
        <v>5</v>
      </c>
      <c r="N181" s="156" t="s">
        <v>40</v>
      </c>
      <c r="O181" s="157">
        <v>0.57499999999999996</v>
      </c>
      <c r="P181" s="157">
        <f>O181*H181</f>
        <v>1458.4875</v>
      </c>
      <c r="Q181" s="157">
        <v>0</v>
      </c>
      <c r="R181" s="157">
        <f>Q181*H181</f>
        <v>0</v>
      </c>
      <c r="S181" s="157">
        <v>0</v>
      </c>
      <c r="T181" s="158">
        <f>S181*H181</f>
        <v>0</v>
      </c>
      <c r="AR181" s="24" t="s">
        <v>127</v>
      </c>
      <c r="AT181" s="24" t="s">
        <v>122</v>
      </c>
      <c r="AU181" s="24" t="s">
        <v>79</v>
      </c>
      <c r="AY181" s="24" t="s">
        <v>120</v>
      </c>
      <c r="BE181" s="159">
        <f>IF(N181="základní",J181,0)</f>
        <v>0</v>
      </c>
      <c r="BF181" s="159">
        <f>IF(N181="snížená",J181,0)</f>
        <v>0</v>
      </c>
      <c r="BG181" s="159">
        <f>IF(N181="zákl. přenesená",J181,0)</f>
        <v>0</v>
      </c>
      <c r="BH181" s="159">
        <f>IF(N181="sníž. přenesená",J181,0)</f>
        <v>0</v>
      </c>
      <c r="BI181" s="159">
        <f>IF(N181="nulová",J181,0)</f>
        <v>0</v>
      </c>
      <c r="BJ181" s="24" t="s">
        <v>77</v>
      </c>
      <c r="BK181" s="159">
        <f>ROUND(I181*H181,2)</f>
        <v>0</v>
      </c>
      <c r="BL181" s="24" t="s">
        <v>127</v>
      </c>
      <c r="BM181" s="24" t="s">
        <v>244</v>
      </c>
    </row>
    <row r="182" spans="2:65" s="11" customFormat="1">
      <c r="B182" s="161"/>
      <c r="D182" s="160" t="s">
        <v>129</v>
      </c>
      <c r="E182" s="162" t="s">
        <v>5</v>
      </c>
      <c r="F182" s="276" t="s">
        <v>503</v>
      </c>
      <c r="H182" s="164">
        <v>2536.5</v>
      </c>
      <c r="L182" s="161"/>
      <c r="M182" s="165"/>
      <c r="N182" s="166"/>
      <c r="O182" s="166"/>
      <c r="P182" s="166"/>
      <c r="Q182" s="166"/>
      <c r="R182" s="166"/>
      <c r="S182" s="166"/>
      <c r="T182" s="167"/>
      <c r="AT182" s="162" t="s">
        <v>129</v>
      </c>
      <c r="AU182" s="162" t="s">
        <v>79</v>
      </c>
      <c r="AV182" s="11" t="s">
        <v>79</v>
      </c>
      <c r="AW182" s="11" t="s">
        <v>32</v>
      </c>
      <c r="AX182" s="11" t="s">
        <v>69</v>
      </c>
      <c r="AY182" s="162" t="s">
        <v>120</v>
      </c>
    </row>
    <row r="183" spans="2:65" s="12" customFormat="1">
      <c r="B183" s="168"/>
      <c r="D183" s="160" t="s">
        <v>129</v>
      </c>
      <c r="E183" s="169" t="s">
        <v>5</v>
      </c>
      <c r="F183" s="170" t="s">
        <v>131</v>
      </c>
      <c r="H183" s="171">
        <v>2536.5</v>
      </c>
      <c r="L183" s="168"/>
      <c r="M183" s="172"/>
      <c r="N183" s="173"/>
      <c r="O183" s="173"/>
      <c r="P183" s="173"/>
      <c r="Q183" s="173"/>
      <c r="R183" s="173"/>
      <c r="S183" s="173"/>
      <c r="T183" s="174"/>
      <c r="AT183" s="169" t="s">
        <v>129</v>
      </c>
      <c r="AU183" s="169" t="s">
        <v>79</v>
      </c>
      <c r="AV183" s="12" t="s">
        <v>127</v>
      </c>
      <c r="AW183" s="12" t="s">
        <v>32</v>
      </c>
      <c r="AX183" s="12" t="s">
        <v>77</v>
      </c>
      <c r="AY183" s="169" t="s">
        <v>120</v>
      </c>
    </row>
    <row r="184" spans="2:65" s="10" customFormat="1" ht="29.85" customHeight="1">
      <c r="B184" s="136"/>
      <c r="D184" s="137" t="s">
        <v>68</v>
      </c>
      <c r="E184" s="146" t="s">
        <v>145</v>
      </c>
      <c r="F184" s="146" t="s">
        <v>245</v>
      </c>
      <c r="J184" s="147">
        <f>BK184</f>
        <v>0</v>
      </c>
      <c r="L184" s="136"/>
      <c r="M184" s="140"/>
      <c r="N184" s="141"/>
      <c r="O184" s="141"/>
      <c r="P184" s="142">
        <f>SUM(P185:P190)</f>
        <v>29.4</v>
      </c>
      <c r="Q184" s="141"/>
      <c r="R184" s="142">
        <f>SUM(R185:R190)</f>
        <v>0</v>
      </c>
      <c r="S184" s="141"/>
      <c r="T184" s="143">
        <f>SUM(T185:T190)</f>
        <v>0</v>
      </c>
      <c r="AR184" s="137" t="s">
        <v>77</v>
      </c>
      <c r="AT184" s="144" t="s">
        <v>68</v>
      </c>
      <c r="AU184" s="144" t="s">
        <v>77</v>
      </c>
      <c r="AY184" s="137" t="s">
        <v>120</v>
      </c>
      <c r="BK184" s="145">
        <f>SUM(BK185:BK190)</f>
        <v>0</v>
      </c>
    </row>
    <row r="185" spans="2:65" s="1" customFormat="1" ht="25.5" customHeight="1">
      <c r="B185" s="148"/>
      <c r="C185" s="149">
        <v>27</v>
      </c>
      <c r="D185" s="149" t="s">
        <v>122</v>
      </c>
      <c r="E185" s="150" t="s">
        <v>246</v>
      </c>
      <c r="F185" s="151" t="s">
        <v>247</v>
      </c>
      <c r="G185" s="152" t="s">
        <v>134</v>
      </c>
      <c r="H185" s="153">
        <v>600</v>
      </c>
      <c r="I185" s="154"/>
      <c r="J185" s="154">
        <f>ROUND(I185*H185,2)</f>
        <v>0</v>
      </c>
      <c r="K185" s="151" t="s">
        <v>126</v>
      </c>
      <c r="L185" s="38"/>
      <c r="M185" s="155" t="s">
        <v>5</v>
      </c>
      <c r="N185" s="156" t="s">
        <v>40</v>
      </c>
      <c r="O185" s="157">
        <v>2.5999999999999999E-2</v>
      </c>
      <c r="P185" s="157">
        <f>O185*H185</f>
        <v>15.6</v>
      </c>
      <c r="Q185" s="157">
        <v>0</v>
      </c>
      <c r="R185" s="157">
        <f>Q185*H185</f>
        <v>0</v>
      </c>
      <c r="S185" s="157">
        <v>0</v>
      </c>
      <c r="T185" s="158">
        <f>S185*H185</f>
        <v>0</v>
      </c>
      <c r="AR185" s="24" t="s">
        <v>127</v>
      </c>
      <c r="AT185" s="24" t="s">
        <v>122</v>
      </c>
      <c r="AU185" s="24" t="s">
        <v>79</v>
      </c>
      <c r="AY185" s="24" t="s">
        <v>120</v>
      </c>
      <c r="BE185" s="159">
        <f>IF(N185="základní",J185,0)</f>
        <v>0</v>
      </c>
      <c r="BF185" s="159">
        <f>IF(N185="snížená",J185,0)</f>
        <v>0</v>
      </c>
      <c r="BG185" s="159">
        <f>IF(N185="zákl. přenesená",J185,0)</f>
        <v>0</v>
      </c>
      <c r="BH185" s="159">
        <f>IF(N185="sníž. přenesená",J185,0)</f>
        <v>0</v>
      </c>
      <c r="BI185" s="159">
        <f>IF(N185="nulová",J185,0)</f>
        <v>0</v>
      </c>
      <c r="BJ185" s="24" t="s">
        <v>77</v>
      </c>
      <c r="BK185" s="159">
        <f>ROUND(I185*H185,2)</f>
        <v>0</v>
      </c>
      <c r="BL185" s="24" t="s">
        <v>127</v>
      </c>
      <c r="BM185" s="24" t="s">
        <v>248</v>
      </c>
    </row>
    <row r="186" spans="2:65" s="11" customFormat="1">
      <c r="B186" s="161"/>
      <c r="D186" s="160" t="s">
        <v>129</v>
      </c>
      <c r="E186" s="162" t="s">
        <v>5</v>
      </c>
      <c r="F186" s="163" t="s">
        <v>249</v>
      </c>
      <c r="H186" s="164">
        <v>600</v>
      </c>
      <c r="L186" s="161"/>
      <c r="M186" s="165"/>
      <c r="N186" s="166"/>
      <c r="O186" s="166"/>
      <c r="P186" s="166"/>
      <c r="Q186" s="166"/>
      <c r="R186" s="166"/>
      <c r="S186" s="166"/>
      <c r="T186" s="167"/>
      <c r="AT186" s="162" t="s">
        <v>129</v>
      </c>
      <c r="AU186" s="162" t="s">
        <v>79</v>
      </c>
      <c r="AV186" s="11" t="s">
        <v>79</v>
      </c>
      <c r="AW186" s="11" t="s">
        <v>32</v>
      </c>
      <c r="AX186" s="11" t="s">
        <v>69</v>
      </c>
      <c r="AY186" s="162" t="s">
        <v>120</v>
      </c>
    </row>
    <row r="187" spans="2:65" s="12" customFormat="1">
      <c r="B187" s="168"/>
      <c r="D187" s="160" t="s">
        <v>129</v>
      </c>
      <c r="E187" s="169" t="s">
        <v>5</v>
      </c>
      <c r="F187" s="170" t="s">
        <v>131</v>
      </c>
      <c r="H187" s="171">
        <v>600</v>
      </c>
      <c r="L187" s="168"/>
      <c r="M187" s="172"/>
      <c r="N187" s="173"/>
      <c r="O187" s="173"/>
      <c r="P187" s="173"/>
      <c r="Q187" s="173"/>
      <c r="R187" s="173"/>
      <c r="S187" s="173"/>
      <c r="T187" s="174"/>
      <c r="AT187" s="169" t="s">
        <v>129</v>
      </c>
      <c r="AU187" s="169" t="s">
        <v>79</v>
      </c>
      <c r="AV187" s="12" t="s">
        <v>127</v>
      </c>
      <c r="AW187" s="12" t="s">
        <v>32</v>
      </c>
      <c r="AX187" s="12" t="s">
        <v>77</v>
      </c>
      <c r="AY187" s="169" t="s">
        <v>120</v>
      </c>
    </row>
    <row r="188" spans="2:65" s="1" customFormat="1" ht="25.5" customHeight="1">
      <c r="B188" s="148"/>
      <c r="C188" s="149">
        <v>28</v>
      </c>
      <c r="D188" s="149" t="s">
        <v>122</v>
      </c>
      <c r="E188" s="150" t="s">
        <v>250</v>
      </c>
      <c r="F188" s="151" t="s">
        <v>251</v>
      </c>
      <c r="G188" s="152" t="s">
        <v>134</v>
      </c>
      <c r="H188" s="153">
        <v>600</v>
      </c>
      <c r="I188" s="154"/>
      <c r="J188" s="154">
        <f>ROUND(I188*H188,2)</f>
        <v>0</v>
      </c>
      <c r="K188" s="151" t="s">
        <v>126</v>
      </c>
      <c r="L188" s="38"/>
      <c r="M188" s="155" t="s">
        <v>5</v>
      </c>
      <c r="N188" s="156" t="s">
        <v>40</v>
      </c>
      <c r="O188" s="157">
        <v>2.3E-2</v>
      </c>
      <c r="P188" s="157">
        <f>O188*H188</f>
        <v>13.799999999999999</v>
      </c>
      <c r="Q188" s="157">
        <v>0</v>
      </c>
      <c r="R188" s="157">
        <f>Q188*H188</f>
        <v>0</v>
      </c>
      <c r="S188" s="157">
        <v>0</v>
      </c>
      <c r="T188" s="158">
        <f>S188*H188</f>
        <v>0</v>
      </c>
      <c r="AR188" s="24" t="s">
        <v>127</v>
      </c>
      <c r="AT188" s="24" t="s">
        <v>122</v>
      </c>
      <c r="AU188" s="24" t="s">
        <v>79</v>
      </c>
      <c r="AY188" s="24" t="s">
        <v>120</v>
      </c>
      <c r="BE188" s="159">
        <f>IF(N188="základní",J188,0)</f>
        <v>0</v>
      </c>
      <c r="BF188" s="159">
        <f>IF(N188="snížená",J188,0)</f>
        <v>0</v>
      </c>
      <c r="BG188" s="159">
        <f>IF(N188="zákl. přenesená",J188,0)</f>
        <v>0</v>
      </c>
      <c r="BH188" s="159">
        <f>IF(N188="sníž. přenesená",J188,0)</f>
        <v>0</v>
      </c>
      <c r="BI188" s="159">
        <f>IF(N188="nulová",J188,0)</f>
        <v>0</v>
      </c>
      <c r="BJ188" s="24" t="s">
        <v>77</v>
      </c>
      <c r="BK188" s="159">
        <f>ROUND(I188*H188,2)</f>
        <v>0</v>
      </c>
      <c r="BL188" s="24" t="s">
        <v>127</v>
      </c>
      <c r="BM188" s="24" t="s">
        <v>252</v>
      </c>
    </row>
    <row r="189" spans="2:65" s="11" customFormat="1">
      <c r="B189" s="161"/>
      <c r="D189" s="160" t="s">
        <v>129</v>
      </c>
      <c r="E189" s="162" t="s">
        <v>5</v>
      </c>
      <c r="F189" s="276" t="s">
        <v>505</v>
      </c>
      <c r="H189" s="164">
        <v>600</v>
      </c>
      <c r="L189" s="161"/>
      <c r="M189" s="165"/>
      <c r="N189" s="166"/>
      <c r="O189" s="166"/>
      <c r="P189" s="166"/>
      <c r="Q189" s="166"/>
      <c r="R189" s="166"/>
      <c r="S189" s="166"/>
      <c r="T189" s="167"/>
      <c r="AT189" s="162" t="s">
        <v>129</v>
      </c>
      <c r="AU189" s="162" t="s">
        <v>79</v>
      </c>
      <c r="AV189" s="11" t="s">
        <v>79</v>
      </c>
      <c r="AW189" s="11" t="s">
        <v>32</v>
      </c>
      <c r="AX189" s="11" t="s">
        <v>69</v>
      </c>
      <c r="AY189" s="162" t="s">
        <v>120</v>
      </c>
    </row>
    <row r="190" spans="2:65" s="12" customFormat="1">
      <c r="B190" s="168"/>
      <c r="D190" s="160" t="s">
        <v>129</v>
      </c>
      <c r="E190" s="169" t="s">
        <v>5</v>
      </c>
      <c r="F190" s="170" t="s">
        <v>131</v>
      </c>
      <c r="H190" s="171">
        <v>600</v>
      </c>
      <c r="L190" s="168"/>
      <c r="M190" s="172"/>
      <c r="N190" s="173"/>
      <c r="O190" s="173"/>
      <c r="P190" s="173"/>
      <c r="Q190" s="173"/>
      <c r="R190" s="173"/>
      <c r="S190" s="173"/>
      <c r="T190" s="174"/>
      <c r="AT190" s="169" t="s">
        <v>129</v>
      </c>
      <c r="AU190" s="169" t="s">
        <v>79</v>
      </c>
      <c r="AV190" s="12" t="s">
        <v>127</v>
      </c>
      <c r="AW190" s="12" t="s">
        <v>32</v>
      </c>
      <c r="AX190" s="12" t="s">
        <v>77</v>
      </c>
      <c r="AY190" s="169" t="s">
        <v>120</v>
      </c>
    </row>
    <row r="191" spans="2:65" s="10" customFormat="1" ht="29.85" customHeight="1">
      <c r="B191" s="136"/>
      <c r="D191" s="137" t="s">
        <v>68</v>
      </c>
      <c r="E191" s="146" t="s">
        <v>166</v>
      </c>
      <c r="F191" s="146" t="s">
        <v>253</v>
      </c>
      <c r="J191" s="147">
        <f>BK191</f>
        <v>0</v>
      </c>
      <c r="L191" s="136"/>
      <c r="M191" s="140"/>
      <c r="N191" s="141"/>
      <c r="O191" s="141"/>
      <c r="P191" s="142">
        <f>P192</f>
        <v>229.70744999999999</v>
      </c>
      <c r="Q191" s="141"/>
      <c r="R191" s="142">
        <f>R192</f>
        <v>0</v>
      </c>
      <c r="S191" s="141"/>
      <c r="T191" s="143">
        <f>T192</f>
        <v>616.27749999999992</v>
      </c>
      <c r="AR191" s="137" t="s">
        <v>77</v>
      </c>
      <c r="AT191" s="144" t="s">
        <v>68</v>
      </c>
      <c r="AU191" s="144" t="s">
        <v>77</v>
      </c>
      <c r="AY191" s="137" t="s">
        <v>120</v>
      </c>
      <c r="BK191" s="145">
        <f>BK192</f>
        <v>0</v>
      </c>
    </row>
    <row r="192" spans="2:65" s="10" customFormat="1" ht="14.85" customHeight="1">
      <c r="B192" s="136"/>
      <c r="D192" s="137" t="s">
        <v>68</v>
      </c>
      <c r="E192" s="146" t="s">
        <v>254</v>
      </c>
      <c r="F192" s="146" t="s">
        <v>255</v>
      </c>
      <c r="J192" s="147">
        <f>BK192</f>
        <v>0</v>
      </c>
      <c r="L192" s="136"/>
      <c r="M192" s="140"/>
      <c r="N192" s="141"/>
      <c r="O192" s="141"/>
      <c r="P192" s="142">
        <f>SUM(P193:P199)</f>
        <v>229.70744999999999</v>
      </c>
      <c r="Q192" s="141"/>
      <c r="R192" s="142">
        <f>SUM(R193:R199)</f>
        <v>0</v>
      </c>
      <c r="S192" s="141"/>
      <c r="T192" s="143">
        <f>SUM(T193:T199)</f>
        <v>616.27749999999992</v>
      </c>
      <c r="AR192" s="137" t="s">
        <v>77</v>
      </c>
      <c r="AT192" s="144" t="s">
        <v>68</v>
      </c>
      <c r="AU192" s="144" t="s">
        <v>79</v>
      </c>
      <c r="AY192" s="137" t="s">
        <v>120</v>
      </c>
      <c r="BK192" s="145">
        <f>SUM(BK193:BK199)</f>
        <v>0</v>
      </c>
    </row>
    <row r="193" spans="2:65" s="1" customFormat="1" ht="38.25" customHeight="1">
      <c r="B193" s="148"/>
      <c r="C193" s="149">
        <v>29</v>
      </c>
      <c r="D193" s="149" t="s">
        <v>122</v>
      </c>
      <c r="E193" s="150" t="s">
        <v>256</v>
      </c>
      <c r="F193" s="151" t="s">
        <v>257</v>
      </c>
      <c r="G193" s="152" t="s">
        <v>143</v>
      </c>
      <c r="H193" s="153">
        <v>150</v>
      </c>
      <c r="I193" s="154"/>
      <c r="J193" s="154">
        <f>ROUND(I193*H193,2)</f>
        <v>0</v>
      </c>
      <c r="K193" s="151" t="s">
        <v>126</v>
      </c>
      <c r="L193" s="38"/>
      <c r="M193" s="155" t="s">
        <v>5</v>
      </c>
      <c r="N193" s="156" t="s">
        <v>40</v>
      </c>
      <c r="O193" s="157">
        <v>0.51</v>
      </c>
      <c r="P193" s="157">
        <f>O193*H193</f>
        <v>76.5</v>
      </c>
      <c r="Q193" s="157">
        <v>0</v>
      </c>
      <c r="R193" s="157">
        <f>Q193*H193</f>
        <v>0</v>
      </c>
      <c r="S193" s="157">
        <v>1.3</v>
      </c>
      <c r="T193" s="158">
        <f>S193*H193</f>
        <v>195</v>
      </c>
      <c r="AR193" s="24" t="s">
        <v>127</v>
      </c>
      <c r="AT193" s="24" t="s">
        <v>122</v>
      </c>
      <c r="AU193" s="24" t="s">
        <v>137</v>
      </c>
      <c r="AY193" s="24" t="s">
        <v>120</v>
      </c>
      <c r="BE193" s="159">
        <f>IF(N193="základní",J193,0)</f>
        <v>0</v>
      </c>
      <c r="BF193" s="159">
        <f>IF(N193="snížená",J193,0)</f>
        <v>0</v>
      </c>
      <c r="BG193" s="159">
        <f>IF(N193="zákl. přenesená",J193,0)</f>
        <v>0</v>
      </c>
      <c r="BH193" s="159">
        <f>IF(N193="sníž. přenesená",J193,0)</f>
        <v>0</v>
      </c>
      <c r="BI193" s="159">
        <f>IF(N193="nulová",J193,0)</f>
        <v>0</v>
      </c>
      <c r="BJ193" s="24" t="s">
        <v>77</v>
      </c>
      <c r="BK193" s="159">
        <f>ROUND(I193*H193,2)</f>
        <v>0</v>
      </c>
      <c r="BL193" s="24" t="s">
        <v>127</v>
      </c>
      <c r="BM193" s="24" t="s">
        <v>258</v>
      </c>
    </row>
    <row r="194" spans="2:65" s="11" customFormat="1">
      <c r="B194" s="161"/>
      <c r="D194" s="160" t="s">
        <v>129</v>
      </c>
      <c r="E194" s="162" t="s">
        <v>5</v>
      </c>
      <c r="F194" s="163" t="s">
        <v>259</v>
      </c>
      <c r="H194" s="164">
        <v>90</v>
      </c>
      <c r="L194" s="161"/>
      <c r="M194" s="165"/>
      <c r="N194" s="166"/>
      <c r="O194" s="166"/>
      <c r="P194" s="166"/>
      <c r="Q194" s="166"/>
      <c r="R194" s="166"/>
      <c r="S194" s="166"/>
      <c r="T194" s="167"/>
      <c r="AT194" s="162" t="s">
        <v>129</v>
      </c>
      <c r="AU194" s="162" t="s">
        <v>137</v>
      </c>
      <c r="AV194" s="11" t="s">
        <v>79</v>
      </c>
      <c r="AW194" s="11" t="s">
        <v>32</v>
      </c>
      <c r="AX194" s="11" t="s">
        <v>69</v>
      </c>
      <c r="AY194" s="162" t="s">
        <v>120</v>
      </c>
    </row>
    <row r="195" spans="2:65" s="11" customFormat="1">
      <c r="B195" s="161"/>
      <c r="D195" s="160" t="s">
        <v>129</v>
      </c>
      <c r="E195" s="162" t="s">
        <v>5</v>
      </c>
      <c r="F195" s="163" t="s">
        <v>260</v>
      </c>
      <c r="H195" s="164">
        <v>60</v>
      </c>
      <c r="L195" s="161"/>
      <c r="M195" s="165"/>
      <c r="N195" s="166"/>
      <c r="O195" s="166"/>
      <c r="P195" s="166"/>
      <c r="Q195" s="166"/>
      <c r="R195" s="166"/>
      <c r="S195" s="166"/>
      <c r="T195" s="167"/>
      <c r="AT195" s="162" t="s">
        <v>129</v>
      </c>
      <c r="AU195" s="162" t="s">
        <v>137</v>
      </c>
      <c r="AV195" s="11" t="s">
        <v>79</v>
      </c>
      <c r="AW195" s="11" t="s">
        <v>32</v>
      </c>
      <c r="AX195" s="11" t="s">
        <v>69</v>
      </c>
      <c r="AY195" s="162" t="s">
        <v>120</v>
      </c>
    </row>
    <row r="196" spans="2:65" s="12" customFormat="1">
      <c r="B196" s="168"/>
      <c r="D196" s="160" t="s">
        <v>129</v>
      </c>
      <c r="E196" s="169" t="s">
        <v>5</v>
      </c>
      <c r="F196" s="170" t="s">
        <v>131</v>
      </c>
      <c r="H196" s="171">
        <v>150</v>
      </c>
      <c r="L196" s="168"/>
      <c r="M196" s="172"/>
      <c r="N196" s="173"/>
      <c r="O196" s="173"/>
      <c r="P196" s="173"/>
      <c r="Q196" s="173"/>
      <c r="R196" s="173"/>
      <c r="S196" s="173"/>
      <c r="T196" s="174"/>
      <c r="AT196" s="169" t="s">
        <v>129</v>
      </c>
      <c r="AU196" s="169" t="s">
        <v>137</v>
      </c>
      <c r="AV196" s="12" t="s">
        <v>127</v>
      </c>
      <c r="AW196" s="12" t="s">
        <v>32</v>
      </c>
      <c r="AX196" s="12" t="s">
        <v>77</v>
      </c>
      <c r="AY196" s="169" t="s">
        <v>120</v>
      </c>
    </row>
    <row r="197" spans="2:65" s="1" customFormat="1" ht="38.25" customHeight="1">
      <c r="B197" s="148"/>
      <c r="C197" s="149">
        <v>30</v>
      </c>
      <c r="D197" s="149" t="s">
        <v>122</v>
      </c>
      <c r="E197" s="150" t="s">
        <v>261</v>
      </c>
      <c r="F197" s="151" t="s">
        <v>262</v>
      </c>
      <c r="G197" s="152" t="s">
        <v>143</v>
      </c>
      <c r="H197" s="153">
        <v>171.95</v>
      </c>
      <c r="I197" s="154"/>
      <c r="J197" s="154">
        <f>ROUND(I197*H197,2)</f>
        <v>0</v>
      </c>
      <c r="K197" s="151" t="s">
        <v>126</v>
      </c>
      <c r="L197" s="38"/>
      <c r="M197" s="155" t="s">
        <v>5</v>
      </c>
      <c r="N197" s="156" t="s">
        <v>40</v>
      </c>
      <c r="O197" s="157">
        <v>0.89100000000000001</v>
      </c>
      <c r="P197" s="157">
        <f>O197*H197</f>
        <v>153.20744999999999</v>
      </c>
      <c r="Q197" s="157">
        <v>0</v>
      </c>
      <c r="R197" s="157">
        <f>Q197*H197</f>
        <v>0</v>
      </c>
      <c r="S197" s="157">
        <v>2.4500000000000002</v>
      </c>
      <c r="T197" s="158">
        <f>S197*H197</f>
        <v>421.27749999999997</v>
      </c>
      <c r="AR197" s="24" t="s">
        <v>127</v>
      </c>
      <c r="AT197" s="24" t="s">
        <v>122</v>
      </c>
      <c r="AU197" s="24" t="s">
        <v>137</v>
      </c>
      <c r="AY197" s="24" t="s">
        <v>120</v>
      </c>
      <c r="BE197" s="159">
        <f>IF(N197="základní",J197,0)</f>
        <v>0</v>
      </c>
      <c r="BF197" s="159">
        <f>IF(N197="snížená",J197,0)</f>
        <v>0</v>
      </c>
      <c r="BG197" s="159">
        <f>IF(N197="zákl. přenesená",J197,0)</f>
        <v>0</v>
      </c>
      <c r="BH197" s="159">
        <f>IF(N197="sníž. přenesená",J197,0)</f>
        <v>0</v>
      </c>
      <c r="BI197" s="159">
        <f>IF(N197="nulová",J197,0)</f>
        <v>0</v>
      </c>
      <c r="BJ197" s="24" t="s">
        <v>77</v>
      </c>
      <c r="BK197" s="159">
        <f>ROUND(I197*H197,2)</f>
        <v>0</v>
      </c>
      <c r="BL197" s="24" t="s">
        <v>127</v>
      </c>
      <c r="BM197" s="24" t="s">
        <v>263</v>
      </c>
    </row>
    <row r="198" spans="2:65" s="11" customFormat="1">
      <c r="B198" s="161"/>
      <c r="D198" s="160" t="s">
        <v>129</v>
      </c>
      <c r="E198" s="162" t="s">
        <v>5</v>
      </c>
      <c r="F198" s="163" t="s">
        <v>264</v>
      </c>
      <c r="H198" s="164">
        <v>171.95</v>
      </c>
      <c r="L198" s="161"/>
      <c r="M198" s="165"/>
      <c r="N198" s="166"/>
      <c r="O198" s="166"/>
      <c r="P198" s="166"/>
      <c r="Q198" s="166"/>
      <c r="R198" s="166"/>
      <c r="S198" s="166"/>
      <c r="T198" s="167"/>
      <c r="AT198" s="162" t="s">
        <v>129</v>
      </c>
      <c r="AU198" s="162" t="s">
        <v>137</v>
      </c>
      <c r="AV198" s="11" t="s">
        <v>79</v>
      </c>
      <c r="AW198" s="11" t="s">
        <v>32</v>
      </c>
      <c r="AX198" s="11" t="s">
        <v>69</v>
      </c>
      <c r="AY198" s="162" t="s">
        <v>120</v>
      </c>
    </row>
    <row r="199" spans="2:65" s="12" customFormat="1">
      <c r="B199" s="168"/>
      <c r="D199" s="160" t="s">
        <v>129</v>
      </c>
      <c r="E199" s="169" t="s">
        <v>5</v>
      </c>
      <c r="F199" s="170" t="s">
        <v>131</v>
      </c>
      <c r="H199" s="171">
        <v>171.95</v>
      </c>
      <c r="L199" s="168"/>
      <c r="M199" s="172"/>
      <c r="N199" s="173"/>
      <c r="O199" s="173"/>
      <c r="P199" s="173"/>
      <c r="Q199" s="173"/>
      <c r="R199" s="173"/>
      <c r="S199" s="173"/>
      <c r="T199" s="174"/>
      <c r="AT199" s="169" t="s">
        <v>129</v>
      </c>
      <c r="AU199" s="169" t="s">
        <v>137</v>
      </c>
      <c r="AV199" s="12" t="s">
        <v>127</v>
      </c>
      <c r="AW199" s="12" t="s">
        <v>32</v>
      </c>
      <c r="AX199" s="12" t="s">
        <v>77</v>
      </c>
      <c r="AY199" s="169" t="s">
        <v>120</v>
      </c>
    </row>
    <row r="200" spans="2:65" s="10" customFormat="1" ht="29.85" customHeight="1">
      <c r="B200" s="136"/>
      <c r="D200" s="137" t="s">
        <v>68</v>
      </c>
      <c r="E200" s="146" t="s">
        <v>265</v>
      </c>
      <c r="F200" s="146" t="s">
        <v>266</v>
      </c>
      <c r="J200" s="147">
        <f>BK200</f>
        <v>0</v>
      </c>
      <c r="L200" s="136"/>
      <c r="M200" s="140"/>
      <c r="N200" s="141"/>
      <c r="O200" s="141"/>
      <c r="P200" s="142">
        <f>SUM(P201:P216)</f>
        <v>170.09272799999999</v>
      </c>
      <c r="Q200" s="141"/>
      <c r="R200" s="142">
        <f>SUM(R201:R216)</f>
        <v>0</v>
      </c>
      <c r="S200" s="141"/>
      <c r="T200" s="143">
        <f>SUM(T201:T216)</f>
        <v>0</v>
      </c>
      <c r="AR200" s="137" t="s">
        <v>77</v>
      </c>
      <c r="AT200" s="144" t="s">
        <v>68</v>
      </c>
      <c r="AU200" s="144" t="s">
        <v>77</v>
      </c>
      <c r="AY200" s="137" t="s">
        <v>120</v>
      </c>
      <c r="BK200" s="145">
        <f>SUM(BK201:BK216)</f>
        <v>0</v>
      </c>
    </row>
    <row r="201" spans="2:65" s="1" customFormat="1" ht="25.5" customHeight="1">
      <c r="B201" s="148"/>
      <c r="C201" s="149">
        <v>31</v>
      </c>
      <c r="D201" s="149" t="s">
        <v>122</v>
      </c>
      <c r="E201" s="150" t="s">
        <v>267</v>
      </c>
      <c r="F201" s="151" t="s">
        <v>268</v>
      </c>
      <c r="G201" s="152" t="s">
        <v>269</v>
      </c>
      <c r="H201" s="153">
        <v>616.27800000000002</v>
      </c>
      <c r="I201" s="154"/>
      <c r="J201" s="154">
        <f>ROUND(I201*H201,2)</f>
        <v>0</v>
      </c>
      <c r="K201" s="151" t="s">
        <v>126</v>
      </c>
      <c r="L201" s="38"/>
      <c r="M201" s="155" t="s">
        <v>5</v>
      </c>
      <c r="N201" s="156" t="s">
        <v>40</v>
      </c>
      <c r="O201" s="157">
        <v>0.08</v>
      </c>
      <c r="P201" s="157">
        <f>O201*H201</f>
        <v>49.302240000000005</v>
      </c>
      <c r="Q201" s="157">
        <v>0</v>
      </c>
      <c r="R201" s="157">
        <f>Q201*H201</f>
        <v>0</v>
      </c>
      <c r="S201" s="157">
        <v>0</v>
      </c>
      <c r="T201" s="158">
        <f>S201*H201</f>
        <v>0</v>
      </c>
      <c r="AR201" s="24" t="s">
        <v>127</v>
      </c>
      <c r="AT201" s="24" t="s">
        <v>122</v>
      </c>
      <c r="AU201" s="24" t="s">
        <v>79</v>
      </c>
      <c r="AY201" s="24" t="s">
        <v>120</v>
      </c>
      <c r="BE201" s="159">
        <f>IF(N201="základní",J201,0)</f>
        <v>0</v>
      </c>
      <c r="BF201" s="159">
        <f>IF(N201="snížená",J201,0)</f>
        <v>0</v>
      </c>
      <c r="BG201" s="159">
        <f>IF(N201="zákl. přenesená",J201,0)</f>
        <v>0</v>
      </c>
      <c r="BH201" s="159">
        <f>IF(N201="sníž. přenesená",J201,0)</f>
        <v>0</v>
      </c>
      <c r="BI201" s="159">
        <f>IF(N201="nulová",J201,0)</f>
        <v>0</v>
      </c>
      <c r="BJ201" s="24" t="s">
        <v>77</v>
      </c>
      <c r="BK201" s="159">
        <f>ROUND(I201*H201,2)</f>
        <v>0</v>
      </c>
      <c r="BL201" s="24" t="s">
        <v>127</v>
      </c>
      <c r="BM201" s="24" t="s">
        <v>270</v>
      </c>
    </row>
    <row r="202" spans="2:65" s="11" customFormat="1">
      <c r="B202" s="161"/>
      <c r="D202" s="160" t="s">
        <v>129</v>
      </c>
      <c r="E202" s="162" t="s">
        <v>5</v>
      </c>
      <c r="F202" s="163" t="s">
        <v>271</v>
      </c>
      <c r="H202" s="164">
        <v>195</v>
      </c>
      <c r="L202" s="161"/>
      <c r="M202" s="165"/>
      <c r="N202" s="166"/>
      <c r="O202" s="166"/>
      <c r="P202" s="166"/>
      <c r="Q202" s="166"/>
      <c r="R202" s="166"/>
      <c r="S202" s="166"/>
      <c r="T202" s="167"/>
      <c r="AT202" s="162" t="s">
        <v>129</v>
      </c>
      <c r="AU202" s="162" t="s">
        <v>79</v>
      </c>
      <c r="AV202" s="11" t="s">
        <v>79</v>
      </c>
      <c r="AW202" s="11" t="s">
        <v>32</v>
      </c>
      <c r="AX202" s="11" t="s">
        <v>69</v>
      </c>
      <c r="AY202" s="162" t="s">
        <v>120</v>
      </c>
    </row>
    <row r="203" spans="2:65" s="11" customFormat="1">
      <c r="B203" s="161"/>
      <c r="D203" s="160" t="s">
        <v>129</v>
      </c>
      <c r="E203" s="162" t="s">
        <v>5</v>
      </c>
      <c r="F203" s="163" t="s">
        <v>272</v>
      </c>
      <c r="H203" s="164">
        <v>421.27800000000002</v>
      </c>
      <c r="L203" s="161"/>
      <c r="M203" s="165"/>
      <c r="N203" s="166"/>
      <c r="O203" s="166"/>
      <c r="P203" s="166"/>
      <c r="Q203" s="166"/>
      <c r="R203" s="166"/>
      <c r="S203" s="166"/>
      <c r="T203" s="167"/>
      <c r="AT203" s="162" t="s">
        <v>129</v>
      </c>
      <c r="AU203" s="162" t="s">
        <v>79</v>
      </c>
      <c r="AV203" s="11" t="s">
        <v>79</v>
      </c>
      <c r="AW203" s="11" t="s">
        <v>32</v>
      </c>
      <c r="AX203" s="11" t="s">
        <v>69</v>
      </c>
      <c r="AY203" s="162" t="s">
        <v>120</v>
      </c>
    </row>
    <row r="204" spans="2:65" s="12" customFormat="1">
      <c r="B204" s="168"/>
      <c r="D204" s="160" t="s">
        <v>129</v>
      </c>
      <c r="E204" s="169" t="s">
        <v>5</v>
      </c>
      <c r="F204" s="170" t="s">
        <v>131</v>
      </c>
      <c r="H204" s="171">
        <v>616.27800000000002</v>
      </c>
      <c r="L204" s="168"/>
      <c r="M204" s="172"/>
      <c r="N204" s="173"/>
      <c r="O204" s="173"/>
      <c r="P204" s="173"/>
      <c r="Q204" s="173"/>
      <c r="R204" s="173"/>
      <c r="S204" s="173"/>
      <c r="T204" s="174"/>
      <c r="AT204" s="169" t="s">
        <v>129</v>
      </c>
      <c r="AU204" s="169" t="s">
        <v>79</v>
      </c>
      <c r="AV204" s="12" t="s">
        <v>127</v>
      </c>
      <c r="AW204" s="12" t="s">
        <v>32</v>
      </c>
      <c r="AX204" s="12" t="s">
        <v>77</v>
      </c>
      <c r="AY204" s="169" t="s">
        <v>120</v>
      </c>
    </row>
    <row r="205" spans="2:65" s="1" customFormat="1" ht="38.25" customHeight="1">
      <c r="B205" s="148"/>
      <c r="C205" s="149">
        <v>32</v>
      </c>
      <c r="D205" s="149" t="s">
        <v>122</v>
      </c>
      <c r="E205" s="150" t="s">
        <v>273</v>
      </c>
      <c r="F205" s="151" t="s">
        <v>274</v>
      </c>
      <c r="G205" s="152" t="s">
        <v>269</v>
      </c>
      <c r="H205" s="153">
        <v>8627.8919999999998</v>
      </c>
      <c r="I205" s="154"/>
      <c r="J205" s="154">
        <f>ROUND(I205*H205,2)</f>
        <v>0</v>
      </c>
      <c r="K205" s="151" t="s">
        <v>126</v>
      </c>
      <c r="L205" s="38"/>
      <c r="M205" s="155" t="s">
        <v>5</v>
      </c>
      <c r="N205" s="156" t="s">
        <v>40</v>
      </c>
      <c r="O205" s="157">
        <v>1.4E-2</v>
      </c>
      <c r="P205" s="157">
        <f>O205*H205</f>
        <v>120.790488</v>
      </c>
      <c r="Q205" s="157">
        <v>0</v>
      </c>
      <c r="R205" s="157">
        <f>Q205*H205</f>
        <v>0</v>
      </c>
      <c r="S205" s="157">
        <v>0</v>
      </c>
      <c r="T205" s="158">
        <f>S205*H205</f>
        <v>0</v>
      </c>
      <c r="AR205" s="24" t="s">
        <v>127</v>
      </c>
      <c r="AT205" s="24" t="s">
        <v>122</v>
      </c>
      <c r="AU205" s="24" t="s">
        <v>79</v>
      </c>
      <c r="AY205" s="24" t="s">
        <v>120</v>
      </c>
      <c r="BE205" s="159">
        <f>IF(N205="základní",J205,0)</f>
        <v>0</v>
      </c>
      <c r="BF205" s="159">
        <f>IF(N205="snížená",J205,0)</f>
        <v>0</v>
      </c>
      <c r="BG205" s="159">
        <f>IF(N205="zákl. přenesená",J205,0)</f>
        <v>0</v>
      </c>
      <c r="BH205" s="159">
        <f>IF(N205="sníž. přenesená",J205,0)</f>
        <v>0</v>
      </c>
      <c r="BI205" s="159">
        <f>IF(N205="nulová",J205,0)</f>
        <v>0</v>
      </c>
      <c r="BJ205" s="24" t="s">
        <v>77</v>
      </c>
      <c r="BK205" s="159">
        <f>ROUND(I205*H205,2)</f>
        <v>0</v>
      </c>
      <c r="BL205" s="24" t="s">
        <v>127</v>
      </c>
      <c r="BM205" s="24" t="s">
        <v>275</v>
      </c>
    </row>
    <row r="206" spans="2:65" s="13" customFormat="1">
      <c r="B206" s="175"/>
      <c r="D206" s="160" t="s">
        <v>129</v>
      </c>
      <c r="E206" s="176" t="s">
        <v>5</v>
      </c>
      <c r="F206" s="177" t="s">
        <v>276</v>
      </c>
      <c r="H206" s="176" t="s">
        <v>5</v>
      </c>
      <c r="L206" s="175"/>
      <c r="M206" s="178"/>
      <c r="N206" s="179"/>
      <c r="O206" s="179"/>
      <c r="P206" s="179"/>
      <c r="Q206" s="179"/>
      <c r="R206" s="179"/>
      <c r="S206" s="179"/>
      <c r="T206" s="180"/>
      <c r="AT206" s="176" t="s">
        <v>129</v>
      </c>
      <c r="AU206" s="176" t="s">
        <v>79</v>
      </c>
      <c r="AV206" s="13" t="s">
        <v>77</v>
      </c>
      <c r="AW206" s="13" t="s">
        <v>32</v>
      </c>
      <c r="AX206" s="13" t="s">
        <v>69</v>
      </c>
      <c r="AY206" s="176" t="s">
        <v>120</v>
      </c>
    </row>
    <row r="207" spans="2:65" s="11" customFormat="1">
      <c r="B207" s="161"/>
      <c r="D207" s="160" t="s">
        <v>129</v>
      </c>
      <c r="E207" s="162" t="s">
        <v>5</v>
      </c>
      <c r="F207" s="276" t="s">
        <v>504</v>
      </c>
      <c r="H207" s="164">
        <v>2730</v>
      </c>
      <c r="L207" s="161"/>
      <c r="M207" s="165"/>
      <c r="N207" s="166"/>
      <c r="O207" s="166"/>
      <c r="P207" s="166"/>
      <c r="Q207" s="166"/>
      <c r="R207" s="166"/>
      <c r="S207" s="166"/>
      <c r="T207" s="167"/>
      <c r="AT207" s="162" t="s">
        <v>129</v>
      </c>
      <c r="AU207" s="162" t="s">
        <v>79</v>
      </c>
      <c r="AV207" s="11" t="s">
        <v>79</v>
      </c>
      <c r="AW207" s="11" t="s">
        <v>32</v>
      </c>
      <c r="AX207" s="11" t="s">
        <v>69</v>
      </c>
      <c r="AY207" s="162" t="s">
        <v>120</v>
      </c>
    </row>
    <row r="208" spans="2:65" s="11" customFormat="1">
      <c r="B208" s="161"/>
      <c r="D208" s="160" t="s">
        <v>129</v>
      </c>
      <c r="E208" s="162" t="s">
        <v>5</v>
      </c>
      <c r="F208" s="163" t="s">
        <v>277</v>
      </c>
      <c r="H208" s="164">
        <v>5897.8919999999998</v>
      </c>
      <c r="L208" s="161"/>
      <c r="M208" s="165"/>
      <c r="N208" s="166"/>
      <c r="O208" s="166"/>
      <c r="P208" s="166"/>
      <c r="Q208" s="166"/>
      <c r="R208" s="166"/>
      <c r="S208" s="166"/>
      <c r="T208" s="167"/>
      <c r="AT208" s="162" t="s">
        <v>129</v>
      </c>
      <c r="AU208" s="162" t="s">
        <v>79</v>
      </c>
      <c r="AV208" s="11" t="s">
        <v>79</v>
      </c>
      <c r="AW208" s="11" t="s">
        <v>32</v>
      </c>
      <c r="AX208" s="11" t="s">
        <v>69</v>
      </c>
      <c r="AY208" s="162" t="s">
        <v>120</v>
      </c>
    </row>
    <row r="209" spans="2:65" s="14" customFormat="1">
      <c r="B209" s="181"/>
      <c r="D209" s="160" t="s">
        <v>129</v>
      </c>
      <c r="E209" s="182" t="s">
        <v>5</v>
      </c>
      <c r="F209" s="183" t="s">
        <v>226</v>
      </c>
      <c r="H209" s="184">
        <v>8627.8919999999998</v>
      </c>
      <c r="L209" s="181"/>
      <c r="M209" s="185"/>
      <c r="N209" s="186"/>
      <c r="O209" s="186"/>
      <c r="P209" s="186"/>
      <c r="Q209" s="186"/>
      <c r="R209" s="186"/>
      <c r="S209" s="186"/>
      <c r="T209" s="187"/>
      <c r="AT209" s="182" t="s">
        <v>129</v>
      </c>
      <c r="AU209" s="182" t="s">
        <v>79</v>
      </c>
      <c r="AV209" s="14" t="s">
        <v>137</v>
      </c>
      <c r="AW209" s="14" t="s">
        <v>32</v>
      </c>
      <c r="AX209" s="14" t="s">
        <v>69</v>
      </c>
      <c r="AY209" s="182" t="s">
        <v>120</v>
      </c>
    </row>
    <row r="210" spans="2:65" s="12" customFormat="1">
      <c r="B210" s="168"/>
      <c r="D210" s="160" t="s">
        <v>129</v>
      </c>
      <c r="E210" s="169" t="s">
        <v>5</v>
      </c>
      <c r="F210" s="170" t="s">
        <v>131</v>
      </c>
      <c r="H210" s="171">
        <v>8627.8919999999998</v>
      </c>
      <c r="L210" s="168"/>
      <c r="M210" s="172"/>
      <c r="N210" s="173"/>
      <c r="O210" s="173"/>
      <c r="P210" s="173"/>
      <c r="Q210" s="173"/>
      <c r="R210" s="173"/>
      <c r="S210" s="173"/>
      <c r="T210" s="174"/>
      <c r="AT210" s="169" t="s">
        <v>129</v>
      </c>
      <c r="AU210" s="169" t="s">
        <v>79</v>
      </c>
      <c r="AV210" s="12" t="s">
        <v>127</v>
      </c>
      <c r="AW210" s="12" t="s">
        <v>32</v>
      </c>
      <c r="AX210" s="12" t="s">
        <v>77</v>
      </c>
      <c r="AY210" s="169" t="s">
        <v>120</v>
      </c>
    </row>
    <row r="211" spans="2:65" s="1" customFormat="1" ht="25.5" customHeight="1">
      <c r="B211" s="148"/>
      <c r="C211" s="149">
        <v>33</v>
      </c>
      <c r="D211" s="149" t="s">
        <v>122</v>
      </c>
      <c r="E211" s="150" t="s">
        <v>278</v>
      </c>
      <c r="F211" s="151" t="s">
        <v>279</v>
      </c>
      <c r="G211" s="152" t="s">
        <v>269</v>
      </c>
      <c r="H211" s="153">
        <v>421.27800000000002</v>
      </c>
      <c r="I211" s="154"/>
      <c r="J211" s="154">
        <f>ROUND(I211*H211,2)</f>
        <v>0</v>
      </c>
      <c r="K211" s="151" t="s">
        <v>126</v>
      </c>
      <c r="L211" s="38"/>
      <c r="M211" s="155" t="s">
        <v>5</v>
      </c>
      <c r="N211" s="156" t="s">
        <v>40</v>
      </c>
      <c r="O211" s="157">
        <v>0</v>
      </c>
      <c r="P211" s="157">
        <f>O211*H211</f>
        <v>0</v>
      </c>
      <c r="Q211" s="157">
        <v>0</v>
      </c>
      <c r="R211" s="157">
        <f>Q211*H211</f>
        <v>0</v>
      </c>
      <c r="S211" s="157">
        <v>0</v>
      </c>
      <c r="T211" s="158">
        <f>S211*H211</f>
        <v>0</v>
      </c>
      <c r="AR211" s="24" t="s">
        <v>127</v>
      </c>
      <c r="AT211" s="24" t="s">
        <v>122</v>
      </c>
      <c r="AU211" s="24" t="s">
        <v>79</v>
      </c>
      <c r="AY211" s="24" t="s">
        <v>120</v>
      </c>
      <c r="BE211" s="159">
        <f>IF(N211="základní",J211,0)</f>
        <v>0</v>
      </c>
      <c r="BF211" s="159">
        <f>IF(N211="snížená",J211,0)</f>
        <v>0</v>
      </c>
      <c r="BG211" s="159">
        <f>IF(N211="zákl. přenesená",J211,0)</f>
        <v>0</v>
      </c>
      <c r="BH211" s="159">
        <f>IF(N211="sníž. přenesená",J211,0)</f>
        <v>0</v>
      </c>
      <c r="BI211" s="159">
        <f>IF(N211="nulová",J211,0)</f>
        <v>0</v>
      </c>
      <c r="BJ211" s="24" t="s">
        <v>77</v>
      </c>
      <c r="BK211" s="159">
        <f>ROUND(I211*H211,2)</f>
        <v>0</v>
      </c>
      <c r="BL211" s="24" t="s">
        <v>127</v>
      </c>
      <c r="BM211" s="24" t="s">
        <v>280</v>
      </c>
    </row>
    <row r="212" spans="2:65" s="11" customFormat="1">
      <c r="B212" s="161"/>
      <c r="D212" s="160" t="s">
        <v>129</v>
      </c>
      <c r="E212" s="162" t="s">
        <v>5</v>
      </c>
      <c r="F212" s="163" t="s">
        <v>272</v>
      </c>
      <c r="H212" s="164">
        <v>421.27800000000002</v>
      </c>
      <c r="L212" s="161"/>
      <c r="M212" s="165"/>
      <c r="N212" s="166"/>
      <c r="O212" s="166"/>
      <c r="P212" s="166"/>
      <c r="Q212" s="166"/>
      <c r="R212" s="166"/>
      <c r="S212" s="166"/>
      <c r="T212" s="167"/>
      <c r="AT212" s="162" t="s">
        <v>129</v>
      </c>
      <c r="AU212" s="162" t="s">
        <v>79</v>
      </c>
      <c r="AV212" s="11" t="s">
        <v>79</v>
      </c>
      <c r="AW212" s="11" t="s">
        <v>32</v>
      </c>
      <c r="AX212" s="11" t="s">
        <v>69</v>
      </c>
      <c r="AY212" s="162" t="s">
        <v>120</v>
      </c>
    </row>
    <row r="213" spans="2:65" s="12" customFormat="1">
      <c r="B213" s="168"/>
      <c r="D213" s="160" t="s">
        <v>129</v>
      </c>
      <c r="E213" s="169" t="s">
        <v>5</v>
      </c>
      <c r="F213" s="170" t="s">
        <v>131</v>
      </c>
      <c r="H213" s="171">
        <v>421.27800000000002</v>
      </c>
      <c r="L213" s="168"/>
      <c r="M213" s="172"/>
      <c r="N213" s="173"/>
      <c r="O213" s="173"/>
      <c r="P213" s="173"/>
      <c r="Q213" s="173"/>
      <c r="R213" s="173"/>
      <c r="S213" s="173"/>
      <c r="T213" s="174"/>
      <c r="AT213" s="169" t="s">
        <v>129</v>
      </c>
      <c r="AU213" s="169" t="s">
        <v>79</v>
      </c>
      <c r="AV213" s="12" t="s">
        <v>127</v>
      </c>
      <c r="AW213" s="12" t="s">
        <v>32</v>
      </c>
      <c r="AX213" s="12" t="s">
        <v>77</v>
      </c>
      <c r="AY213" s="169" t="s">
        <v>120</v>
      </c>
    </row>
    <row r="214" spans="2:65" s="1" customFormat="1" ht="38.25" customHeight="1">
      <c r="B214" s="148"/>
      <c r="C214" s="149">
        <v>34</v>
      </c>
      <c r="D214" s="149" t="s">
        <v>122</v>
      </c>
      <c r="E214" s="150" t="s">
        <v>281</v>
      </c>
      <c r="F214" s="151" t="s">
        <v>282</v>
      </c>
      <c r="G214" s="152" t="s">
        <v>269</v>
      </c>
      <c r="H214" s="153">
        <v>195</v>
      </c>
      <c r="I214" s="154"/>
      <c r="J214" s="154">
        <f>ROUND(I214*H214,2)</f>
        <v>0</v>
      </c>
      <c r="K214" s="151" t="s">
        <v>5</v>
      </c>
      <c r="L214" s="38"/>
      <c r="M214" s="155" t="s">
        <v>5</v>
      </c>
      <c r="N214" s="156" t="s">
        <v>40</v>
      </c>
      <c r="O214" s="157">
        <v>0</v>
      </c>
      <c r="P214" s="157">
        <f>O214*H214</f>
        <v>0</v>
      </c>
      <c r="Q214" s="157">
        <v>0</v>
      </c>
      <c r="R214" s="157">
        <f>Q214*H214</f>
        <v>0</v>
      </c>
      <c r="S214" s="157">
        <v>0</v>
      </c>
      <c r="T214" s="158">
        <f>S214*H214</f>
        <v>0</v>
      </c>
      <c r="AR214" s="24" t="s">
        <v>127</v>
      </c>
      <c r="AT214" s="24" t="s">
        <v>122</v>
      </c>
      <c r="AU214" s="24" t="s">
        <v>79</v>
      </c>
      <c r="AY214" s="24" t="s">
        <v>120</v>
      </c>
      <c r="BE214" s="159">
        <f>IF(N214="základní",J214,0)</f>
        <v>0</v>
      </c>
      <c r="BF214" s="159">
        <f>IF(N214="snížená",J214,0)</f>
        <v>0</v>
      </c>
      <c r="BG214" s="159">
        <f>IF(N214="zákl. přenesená",J214,0)</f>
        <v>0</v>
      </c>
      <c r="BH214" s="159">
        <f>IF(N214="sníž. přenesená",J214,0)</f>
        <v>0</v>
      </c>
      <c r="BI214" s="159">
        <f>IF(N214="nulová",J214,0)</f>
        <v>0</v>
      </c>
      <c r="BJ214" s="24" t="s">
        <v>77</v>
      </c>
      <c r="BK214" s="159">
        <f>ROUND(I214*H214,2)</f>
        <v>0</v>
      </c>
      <c r="BL214" s="24" t="s">
        <v>127</v>
      </c>
      <c r="BM214" s="24" t="s">
        <v>283</v>
      </c>
    </row>
    <row r="215" spans="2:65" s="11" customFormat="1">
      <c r="B215" s="161"/>
      <c r="D215" s="160" t="s">
        <v>129</v>
      </c>
      <c r="E215" s="162" t="s">
        <v>5</v>
      </c>
      <c r="F215" s="276" t="s">
        <v>506</v>
      </c>
      <c r="H215" s="164">
        <v>195</v>
      </c>
      <c r="L215" s="161"/>
      <c r="M215" s="165"/>
      <c r="N215" s="166"/>
      <c r="O215" s="166"/>
      <c r="P215" s="166"/>
      <c r="Q215" s="166"/>
      <c r="R215" s="166"/>
      <c r="S215" s="166"/>
      <c r="T215" s="167"/>
      <c r="AT215" s="162" t="s">
        <v>129</v>
      </c>
      <c r="AU215" s="162" t="s">
        <v>79</v>
      </c>
      <c r="AV215" s="11" t="s">
        <v>79</v>
      </c>
      <c r="AW215" s="11" t="s">
        <v>32</v>
      </c>
      <c r="AX215" s="11" t="s">
        <v>69</v>
      </c>
      <c r="AY215" s="162" t="s">
        <v>120</v>
      </c>
    </row>
    <row r="216" spans="2:65" s="12" customFormat="1">
      <c r="B216" s="168"/>
      <c r="D216" s="160" t="s">
        <v>129</v>
      </c>
      <c r="E216" s="169" t="s">
        <v>5</v>
      </c>
      <c r="F216" s="170" t="s">
        <v>131</v>
      </c>
      <c r="H216" s="171">
        <v>195</v>
      </c>
      <c r="L216" s="168"/>
      <c r="M216" s="172"/>
      <c r="N216" s="173"/>
      <c r="O216" s="173"/>
      <c r="P216" s="173"/>
      <c r="Q216" s="173"/>
      <c r="R216" s="173"/>
      <c r="S216" s="173"/>
      <c r="T216" s="174"/>
      <c r="AT216" s="169" t="s">
        <v>129</v>
      </c>
      <c r="AU216" s="169" t="s">
        <v>79</v>
      </c>
      <c r="AV216" s="12" t="s">
        <v>127</v>
      </c>
      <c r="AW216" s="12" t="s">
        <v>32</v>
      </c>
      <c r="AX216" s="12" t="s">
        <v>77</v>
      </c>
      <c r="AY216" s="169" t="s">
        <v>120</v>
      </c>
    </row>
    <row r="217" spans="2:65" s="10" customFormat="1" ht="29.85" customHeight="1">
      <c r="B217" s="136"/>
      <c r="D217" s="137" t="s">
        <v>68</v>
      </c>
      <c r="E217" s="146" t="s">
        <v>284</v>
      </c>
      <c r="F217" s="146" t="s">
        <v>285</v>
      </c>
      <c r="J217" s="147">
        <f>BK217</f>
        <v>0</v>
      </c>
      <c r="L217" s="136"/>
      <c r="M217" s="140"/>
      <c r="N217" s="141"/>
      <c r="O217" s="141"/>
      <c r="P217" s="142">
        <f>SUM(P218:P218)</f>
        <v>7.0996899999999998</v>
      </c>
      <c r="Q217" s="141"/>
      <c r="R217" s="142">
        <f>SUM(R218:R218)</f>
        <v>0</v>
      </c>
      <c r="S217" s="141"/>
      <c r="T217" s="143">
        <f>SUM(T218:T218)</f>
        <v>0</v>
      </c>
      <c r="AR217" s="137" t="s">
        <v>77</v>
      </c>
      <c r="AT217" s="144" t="s">
        <v>68</v>
      </c>
      <c r="AU217" s="144" t="s">
        <v>77</v>
      </c>
      <c r="AY217" s="137" t="s">
        <v>120</v>
      </c>
      <c r="BK217" s="145">
        <f>SUM(BK218:BK218)</f>
        <v>0</v>
      </c>
    </row>
    <row r="218" spans="2:65" s="1" customFormat="1" ht="25.5" customHeight="1">
      <c r="B218" s="148"/>
      <c r="C218" s="149">
        <v>35</v>
      </c>
      <c r="D218" s="149" t="s">
        <v>122</v>
      </c>
      <c r="E218" s="150" t="s">
        <v>286</v>
      </c>
      <c r="F218" s="151" t="s">
        <v>287</v>
      </c>
      <c r="G218" s="152" t="s">
        <v>269</v>
      </c>
      <c r="H218" s="153">
        <v>21.004999999999999</v>
      </c>
      <c r="I218" s="154"/>
      <c r="J218" s="154">
        <f>ROUND(I218*H218,2)</f>
        <v>0</v>
      </c>
      <c r="K218" s="151" t="s">
        <v>126</v>
      </c>
      <c r="L218" s="38"/>
      <c r="M218" s="155" t="s">
        <v>5</v>
      </c>
      <c r="N218" s="156" t="s">
        <v>40</v>
      </c>
      <c r="O218" s="157">
        <v>0.33800000000000002</v>
      </c>
      <c r="P218" s="157">
        <f>O218*H218</f>
        <v>7.0996899999999998</v>
      </c>
      <c r="Q218" s="157">
        <v>0</v>
      </c>
      <c r="R218" s="157">
        <f>Q218*H218</f>
        <v>0</v>
      </c>
      <c r="S218" s="157">
        <v>0</v>
      </c>
      <c r="T218" s="158">
        <f>S218*H218</f>
        <v>0</v>
      </c>
      <c r="AR218" s="24" t="s">
        <v>127</v>
      </c>
      <c r="AT218" s="24" t="s">
        <v>122</v>
      </c>
      <c r="AU218" s="24" t="s">
        <v>79</v>
      </c>
      <c r="AY218" s="24" t="s">
        <v>120</v>
      </c>
      <c r="BE218" s="159">
        <f>IF(N218="základní",J218,0)</f>
        <v>0</v>
      </c>
      <c r="BF218" s="159">
        <f>IF(N218="snížená",J218,0)</f>
        <v>0</v>
      </c>
      <c r="BG218" s="159">
        <f>IF(N218="zákl. přenesená",J218,0)</f>
        <v>0</v>
      </c>
      <c r="BH218" s="159">
        <f>IF(N218="sníž. přenesená",J218,0)</f>
        <v>0</v>
      </c>
      <c r="BI218" s="159">
        <f>IF(N218="nulová",J218,0)</f>
        <v>0</v>
      </c>
      <c r="BJ218" s="24" t="s">
        <v>77</v>
      </c>
      <c r="BK218" s="159">
        <f>ROUND(I218*H218,2)</f>
        <v>0</v>
      </c>
      <c r="BL218" s="24" t="s">
        <v>127</v>
      </c>
      <c r="BM218" s="24" t="s">
        <v>288</v>
      </c>
    </row>
    <row r="219" spans="2:65" s="10" customFormat="1" ht="37.35" customHeight="1">
      <c r="B219" s="136"/>
      <c r="D219" s="137" t="s">
        <v>68</v>
      </c>
      <c r="E219" s="138" t="s">
        <v>289</v>
      </c>
      <c r="F219" s="138" t="s">
        <v>290</v>
      </c>
      <c r="J219" s="139">
        <f>J220+J230</f>
        <v>0</v>
      </c>
      <c r="L219" s="136"/>
      <c r="M219" s="140"/>
      <c r="N219" s="141"/>
      <c r="O219" s="141"/>
      <c r="P219" s="142" t="e">
        <f>P220+P230+#REF!</f>
        <v>#REF!</v>
      </c>
      <c r="Q219" s="141"/>
      <c r="R219" s="142" t="e">
        <f>R220+R230+#REF!</f>
        <v>#REF!</v>
      </c>
      <c r="S219" s="141"/>
      <c r="T219" s="143" t="e">
        <f>T220+T230+#REF!</f>
        <v>#REF!</v>
      </c>
      <c r="AR219" s="137" t="s">
        <v>145</v>
      </c>
      <c r="AT219" s="144" t="s">
        <v>68</v>
      </c>
      <c r="AU219" s="144" t="s">
        <v>69</v>
      </c>
      <c r="AY219" s="137" t="s">
        <v>120</v>
      </c>
      <c r="BK219" s="145" t="e">
        <f>BK220+BK230+#REF!</f>
        <v>#REF!</v>
      </c>
    </row>
    <row r="220" spans="2:65" s="10" customFormat="1" ht="19.899999999999999" customHeight="1">
      <c r="B220" s="136"/>
      <c r="D220" s="137" t="s">
        <v>68</v>
      </c>
      <c r="E220" s="146" t="s">
        <v>291</v>
      </c>
      <c r="F220" s="146" t="s">
        <v>292</v>
      </c>
      <c r="J220" s="147">
        <f>BK220</f>
        <v>0</v>
      </c>
      <c r="L220" s="136"/>
      <c r="M220" s="140"/>
      <c r="N220" s="141"/>
      <c r="O220" s="141"/>
      <c r="P220" s="142">
        <f>SUM(P221:P229)</f>
        <v>0</v>
      </c>
      <c r="Q220" s="141"/>
      <c r="R220" s="142">
        <f>SUM(R221:R229)</f>
        <v>0</v>
      </c>
      <c r="S220" s="141"/>
      <c r="T220" s="143">
        <f>SUM(T221:T229)</f>
        <v>0</v>
      </c>
      <c r="AR220" s="137" t="s">
        <v>145</v>
      </c>
      <c r="AT220" s="144" t="s">
        <v>68</v>
      </c>
      <c r="AU220" s="144" t="s">
        <v>77</v>
      </c>
      <c r="AY220" s="137" t="s">
        <v>120</v>
      </c>
      <c r="BK220" s="145">
        <f>SUM(BK221:BK229)</f>
        <v>0</v>
      </c>
    </row>
    <row r="221" spans="2:65" s="1" customFormat="1" ht="25.5" customHeight="1">
      <c r="B221" s="148"/>
      <c r="C221" s="149">
        <v>36</v>
      </c>
      <c r="D221" s="149" t="s">
        <v>122</v>
      </c>
      <c r="E221" s="150" t="s">
        <v>293</v>
      </c>
      <c r="F221" s="151" t="s">
        <v>294</v>
      </c>
      <c r="G221" s="152" t="s">
        <v>507</v>
      </c>
      <c r="H221" s="153">
        <v>1</v>
      </c>
      <c r="I221" s="154"/>
      <c r="J221" s="154">
        <f>ROUND(I221*H221,2)</f>
        <v>0</v>
      </c>
      <c r="K221" s="151" t="s">
        <v>5</v>
      </c>
      <c r="L221" s="38"/>
      <c r="M221" s="155" t="s">
        <v>5</v>
      </c>
      <c r="N221" s="156" t="s">
        <v>40</v>
      </c>
      <c r="O221" s="157">
        <v>0</v>
      </c>
      <c r="P221" s="157">
        <f>O221*H221</f>
        <v>0</v>
      </c>
      <c r="Q221" s="157">
        <v>0</v>
      </c>
      <c r="R221" s="157">
        <f>Q221*H221</f>
        <v>0</v>
      </c>
      <c r="S221" s="157">
        <v>0</v>
      </c>
      <c r="T221" s="158">
        <f>S221*H221</f>
        <v>0</v>
      </c>
      <c r="AR221" s="24" t="s">
        <v>295</v>
      </c>
      <c r="AT221" s="24" t="s">
        <v>122</v>
      </c>
      <c r="AU221" s="24" t="s">
        <v>79</v>
      </c>
      <c r="AY221" s="24" t="s">
        <v>120</v>
      </c>
      <c r="BE221" s="159">
        <f>IF(N221="základní",J221,0)</f>
        <v>0</v>
      </c>
      <c r="BF221" s="159">
        <f>IF(N221="snížená",J221,0)</f>
        <v>0</v>
      </c>
      <c r="BG221" s="159">
        <f>IF(N221="zákl. přenesená",J221,0)</f>
        <v>0</v>
      </c>
      <c r="BH221" s="159">
        <f>IF(N221="sníž. přenesená",J221,0)</f>
        <v>0</v>
      </c>
      <c r="BI221" s="159">
        <f>IF(N221="nulová",J221,0)</f>
        <v>0</v>
      </c>
      <c r="BJ221" s="24" t="s">
        <v>77</v>
      </c>
      <c r="BK221" s="159">
        <f>ROUND(I221*H221,2)</f>
        <v>0</v>
      </c>
      <c r="BL221" s="24" t="s">
        <v>295</v>
      </c>
      <c r="BM221" s="24" t="s">
        <v>296</v>
      </c>
    </row>
    <row r="222" spans="2:65" s="11" customFormat="1">
      <c r="B222" s="161"/>
      <c r="D222" s="160" t="s">
        <v>129</v>
      </c>
      <c r="E222" s="162" t="s">
        <v>5</v>
      </c>
      <c r="F222" s="163"/>
      <c r="H222" s="164"/>
      <c r="L222" s="161"/>
      <c r="M222" s="165"/>
      <c r="N222" s="166"/>
      <c r="O222" s="166"/>
      <c r="P222" s="166"/>
      <c r="Q222" s="166"/>
      <c r="R222" s="166"/>
      <c r="S222" s="166"/>
      <c r="T222" s="167"/>
      <c r="AT222" s="162" t="s">
        <v>129</v>
      </c>
      <c r="AU222" s="162" t="s">
        <v>79</v>
      </c>
      <c r="AV222" s="11" t="s">
        <v>79</v>
      </c>
      <c r="AW222" s="11" t="s">
        <v>32</v>
      </c>
      <c r="AX222" s="11" t="s">
        <v>69</v>
      </c>
      <c r="AY222" s="162" t="s">
        <v>120</v>
      </c>
    </row>
    <row r="223" spans="2:65" s="12" customFormat="1">
      <c r="B223" s="168"/>
      <c r="D223" s="160" t="s">
        <v>129</v>
      </c>
      <c r="E223" s="169" t="s">
        <v>5</v>
      </c>
      <c r="F223" s="170" t="s">
        <v>131</v>
      </c>
      <c r="H223" s="171"/>
      <c r="L223" s="168"/>
      <c r="M223" s="172"/>
      <c r="N223" s="173"/>
      <c r="O223" s="173"/>
      <c r="P223" s="173"/>
      <c r="Q223" s="173"/>
      <c r="R223" s="173"/>
      <c r="S223" s="173"/>
      <c r="T223" s="174"/>
      <c r="AT223" s="169" t="s">
        <v>129</v>
      </c>
      <c r="AU223" s="169" t="s">
        <v>79</v>
      </c>
      <c r="AV223" s="12" t="s">
        <v>127</v>
      </c>
      <c r="AW223" s="12" t="s">
        <v>32</v>
      </c>
      <c r="AX223" s="12" t="s">
        <v>77</v>
      </c>
      <c r="AY223" s="169" t="s">
        <v>120</v>
      </c>
    </row>
    <row r="224" spans="2:65" s="1" customFormat="1" ht="25.5" customHeight="1">
      <c r="B224" s="148"/>
      <c r="C224" s="149">
        <v>37</v>
      </c>
      <c r="D224" s="149" t="s">
        <v>122</v>
      </c>
      <c r="E224" s="150" t="s">
        <v>297</v>
      </c>
      <c r="F224" s="151" t="s">
        <v>298</v>
      </c>
      <c r="G224" s="152" t="s">
        <v>507</v>
      </c>
      <c r="H224" s="153">
        <v>1</v>
      </c>
      <c r="I224" s="154"/>
      <c r="J224" s="154">
        <f>ROUND(I224*H224,2)</f>
        <v>0</v>
      </c>
      <c r="K224" s="151" t="s">
        <v>5</v>
      </c>
      <c r="L224" s="38"/>
      <c r="M224" s="155" t="s">
        <v>5</v>
      </c>
      <c r="N224" s="156" t="s">
        <v>40</v>
      </c>
      <c r="O224" s="157">
        <v>0</v>
      </c>
      <c r="P224" s="157">
        <f>O224*H224</f>
        <v>0</v>
      </c>
      <c r="Q224" s="157">
        <v>0</v>
      </c>
      <c r="R224" s="157">
        <f>Q224*H224</f>
        <v>0</v>
      </c>
      <c r="S224" s="157">
        <v>0</v>
      </c>
      <c r="T224" s="158">
        <f>S224*H224</f>
        <v>0</v>
      </c>
      <c r="AR224" s="24" t="s">
        <v>295</v>
      </c>
      <c r="AT224" s="24" t="s">
        <v>122</v>
      </c>
      <c r="AU224" s="24" t="s">
        <v>79</v>
      </c>
      <c r="AY224" s="24" t="s">
        <v>120</v>
      </c>
      <c r="BE224" s="159">
        <f>IF(N224="základní",J224,0)</f>
        <v>0</v>
      </c>
      <c r="BF224" s="159">
        <f>IF(N224="snížená",J224,0)</f>
        <v>0</v>
      </c>
      <c r="BG224" s="159">
        <f>IF(N224="zákl. přenesená",J224,0)</f>
        <v>0</v>
      </c>
      <c r="BH224" s="159">
        <f>IF(N224="sníž. přenesená",J224,0)</f>
        <v>0</v>
      </c>
      <c r="BI224" s="159">
        <f>IF(N224="nulová",J224,0)</f>
        <v>0</v>
      </c>
      <c r="BJ224" s="24" t="s">
        <v>77</v>
      </c>
      <c r="BK224" s="159">
        <f>ROUND(I224*H224,2)</f>
        <v>0</v>
      </c>
      <c r="BL224" s="24" t="s">
        <v>295</v>
      </c>
      <c r="BM224" s="24" t="s">
        <v>299</v>
      </c>
    </row>
    <row r="225" spans="2:65" s="11" customFormat="1">
      <c r="B225" s="161"/>
      <c r="D225" s="160" t="s">
        <v>129</v>
      </c>
      <c r="E225" s="162" t="s">
        <v>5</v>
      </c>
      <c r="F225" s="163"/>
      <c r="H225" s="164"/>
      <c r="L225" s="161"/>
      <c r="M225" s="165"/>
      <c r="N225" s="166"/>
      <c r="O225" s="166"/>
      <c r="P225" s="166"/>
      <c r="Q225" s="166"/>
      <c r="R225" s="166"/>
      <c r="S225" s="166"/>
      <c r="T225" s="167"/>
      <c r="AT225" s="162" t="s">
        <v>129</v>
      </c>
      <c r="AU225" s="162" t="s">
        <v>79</v>
      </c>
      <c r="AV225" s="11" t="s">
        <v>79</v>
      </c>
      <c r="AW225" s="11" t="s">
        <v>32</v>
      </c>
      <c r="AX225" s="11" t="s">
        <v>69</v>
      </c>
      <c r="AY225" s="162" t="s">
        <v>120</v>
      </c>
    </row>
    <row r="226" spans="2:65" s="12" customFormat="1">
      <c r="B226" s="168"/>
      <c r="D226" s="160" t="s">
        <v>129</v>
      </c>
      <c r="E226" s="169" t="s">
        <v>5</v>
      </c>
      <c r="F226" s="170" t="s">
        <v>131</v>
      </c>
      <c r="H226" s="171"/>
      <c r="L226" s="168"/>
      <c r="M226" s="172"/>
      <c r="N226" s="173"/>
      <c r="O226" s="173"/>
      <c r="P226" s="173"/>
      <c r="Q226" s="173"/>
      <c r="R226" s="173"/>
      <c r="S226" s="173"/>
      <c r="T226" s="174"/>
      <c r="AT226" s="169" t="s">
        <v>129</v>
      </c>
      <c r="AU226" s="169" t="s">
        <v>79</v>
      </c>
      <c r="AV226" s="12" t="s">
        <v>127</v>
      </c>
      <c r="AW226" s="12" t="s">
        <v>32</v>
      </c>
      <c r="AX226" s="12" t="s">
        <v>77</v>
      </c>
      <c r="AY226" s="169" t="s">
        <v>120</v>
      </c>
    </row>
    <row r="227" spans="2:65" s="1" customFormat="1" ht="25.5" customHeight="1">
      <c r="B227" s="148"/>
      <c r="C227" s="149">
        <v>38</v>
      </c>
      <c r="D227" s="149" t="s">
        <v>122</v>
      </c>
      <c r="E227" s="150" t="s">
        <v>300</v>
      </c>
      <c r="F227" s="151" t="s">
        <v>301</v>
      </c>
      <c r="G227" s="152" t="s">
        <v>507</v>
      </c>
      <c r="H227" s="153">
        <v>1</v>
      </c>
      <c r="I227" s="154"/>
      <c r="J227" s="154">
        <f>ROUND(I227*H227,2)</f>
        <v>0</v>
      </c>
      <c r="K227" s="151" t="s">
        <v>5</v>
      </c>
      <c r="L227" s="38"/>
      <c r="M227" s="155" t="s">
        <v>5</v>
      </c>
      <c r="N227" s="156" t="s">
        <v>40</v>
      </c>
      <c r="O227" s="157">
        <v>0</v>
      </c>
      <c r="P227" s="157">
        <f>O227*H227</f>
        <v>0</v>
      </c>
      <c r="Q227" s="157">
        <v>0</v>
      </c>
      <c r="R227" s="157">
        <f>Q227*H227</f>
        <v>0</v>
      </c>
      <c r="S227" s="157">
        <v>0</v>
      </c>
      <c r="T227" s="158">
        <f>S227*H227</f>
        <v>0</v>
      </c>
      <c r="AR227" s="24" t="s">
        <v>295</v>
      </c>
      <c r="AT227" s="24" t="s">
        <v>122</v>
      </c>
      <c r="AU227" s="24" t="s">
        <v>79</v>
      </c>
      <c r="AY227" s="24" t="s">
        <v>120</v>
      </c>
      <c r="BE227" s="159">
        <f>IF(N227="základní",J227,0)</f>
        <v>0</v>
      </c>
      <c r="BF227" s="159">
        <f>IF(N227="snížená",J227,0)</f>
        <v>0</v>
      </c>
      <c r="BG227" s="159">
        <f>IF(N227="zákl. přenesená",J227,0)</f>
        <v>0</v>
      </c>
      <c r="BH227" s="159">
        <f>IF(N227="sníž. přenesená",J227,0)</f>
        <v>0</v>
      </c>
      <c r="BI227" s="159">
        <f>IF(N227="nulová",J227,0)</f>
        <v>0</v>
      </c>
      <c r="BJ227" s="24" t="s">
        <v>77</v>
      </c>
      <c r="BK227" s="159">
        <f>ROUND(I227*H227,2)</f>
        <v>0</v>
      </c>
      <c r="BL227" s="24" t="s">
        <v>295</v>
      </c>
      <c r="BM227" s="24" t="s">
        <v>302</v>
      </c>
    </row>
    <row r="228" spans="2:65" s="11" customFormat="1">
      <c r="B228" s="161"/>
      <c r="D228" s="160" t="s">
        <v>129</v>
      </c>
      <c r="E228" s="162" t="s">
        <v>5</v>
      </c>
      <c r="F228" s="163"/>
      <c r="H228" s="164"/>
      <c r="L228" s="161"/>
      <c r="M228" s="165"/>
      <c r="N228" s="166"/>
      <c r="O228" s="166"/>
      <c r="P228" s="166"/>
      <c r="Q228" s="166"/>
      <c r="R228" s="166"/>
      <c r="S228" s="166"/>
      <c r="T228" s="167"/>
      <c r="AT228" s="162" t="s">
        <v>129</v>
      </c>
      <c r="AU228" s="162" t="s">
        <v>79</v>
      </c>
      <c r="AV228" s="11" t="s">
        <v>79</v>
      </c>
      <c r="AW228" s="11" t="s">
        <v>32</v>
      </c>
      <c r="AX228" s="11" t="s">
        <v>69</v>
      </c>
      <c r="AY228" s="162" t="s">
        <v>120</v>
      </c>
    </row>
    <row r="229" spans="2:65" s="12" customFormat="1">
      <c r="B229" s="168"/>
      <c r="D229" s="160" t="s">
        <v>129</v>
      </c>
      <c r="E229" s="169" t="s">
        <v>5</v>
      </c>
      <c r="F229" s="170" t="s">
        <v>131</v>
      </c>
      <c r="H229" s="171"/>
      <c r="L229" s="168"/>
      <c r="M229" s="172"/>
      <c r="N229" s="173"/>
      <c r="O229" s="173"/>
      <c r="P229" s="173"/>
      <c r="Q229" s="173"/>
      <c r="R229" s="173"/>
      <c r="S229" s="173"/>
      <c r="T229" s="174"/>
      <c r="AT229" s="169" t="s">
        <v>129</v>
      </c>
      <c r="AU229" s="169" t="s">
        <v>79</v>
      </c>
      <c r="AV229" s="12" t="s">
        <v>127</v>
      </c>
      <c r="AW229" s="12" t="s">
        <v>32</v>
      </c>
      <c r="AX229" s="12" t="s">
        <v>77</v>
      </c>
      <c r="AY229" s="169" t="s">
        <v>120</v>
      </c>
    </row>
    <row r="230" spans="2:65" s="10" customFormat="1" ht="29.85" customHeight="1">
      <c r="B230" s="136"/>
      <c r="D230" s="137" t="s">
        <v>68</v>
      </c>
      <c r="E230" s="146" t="s">
        <v>303</v>
      </c>
      <c r="F230" s="146" t="s">
        <v>304</v>
      </c>
      <c r="J230" s="147">
        <f>BK230</f>
        <v>0</v>
      </c>
      <c r="L230" s="136"/>
      <c r="M230" s="140"/>
      <c r="N230" s="141"/>
      <c r="O230" s="141"/>
      <c r="P230" s="142">
        <f>SUM(P231:P233)</f>
        <v>0</v>
      </c>
      <c r="Q230" s="141"/>
      <c r="R230" s="142">
        <f>SUM(R231:R233)</f>
        <v>0</v>
      </c>
      <c r="S230" s="141"/>
      <c r="T230" s="143">
        <f>SUM(T231:T233)</f>
        <v>0</v>
      </c>
      <c r="AR230" s="137" t="s">
        <v>145</v>
      </c>
      <c r="AT230" s="144" t="s">
        <v>68</v>
      </c>
      <c r="AU230" s="144" t="s">
        <v>77</v>
      </c>
      <c r="AY230" s="137" t="s">
        <v>120</v>
      </c>
      <c r="BK230" s="145">
        <f>SUM(BK231:BK233)</f>
        <v>0</v>
      </c>
    </row>
    <row r="231" spans="2:65" s="1" customFormat="1" ht="16.5" customHeight="1">
      <c r="B231" s="148"/>
      <c r="C231" s="149">
        <v>39</v>
      </c>
      <c r="D231" s="149" t="s">
        <v>122</v>
      </c>
      <c r="E231" s="150" t="s">
        <v>305</v>
      </c>
      <c r="F231" s="151" t="s">
        <v>306</v>
      </c>
      <c r="G231" s="152" t="s">
        <v>507</v>
      </c>
      <c r="H231" s="153">
        <v>1</v>
      </c>
      <c r="I231" s="154"/>
      <c r="J231" s="154">
        <f>ROUND(I231*H231,2)</f>
        <v>0</v>
      </c>
      <c r="K231" s="151" t="s">
        <v>5</v>
      </c>
      <c r="L231" s="38"/>
      <c r="M231" s="155" t="s">
        <v>5</v>
      </c>
      <c r="N231" s="156" t="s">
        <v>40</v>
      </c>
      <c r="O231" s="157">
        <v>0</v>
      </c>
      <c r="P231" s="157">
        <f>O231*H231</f>
        <v>0</v>
      </c>
      <c r="Q231" s="157">
        <v>0</v>
      </c>
      <c r="R231" s="157">
        <f>Q231*H231</f>
        <v>0</v>
      </c>
      <c r="S231" s="157">
        <v>0</v>
      </c>
      <c r="T231" s="158">
        <f>S231*H231</f>
        <v>0</v>
      </c>
      <c r="AR231" s="24" t="s">
        <v>295</v>
      </c>
      <c r="AT231" s="24" t="s">
        <v>122</v>
      </c>
      <c r="AU231" s="24" t="s">
        <v>79</v>
      </c>
      <c r="AY231" s="24" t="s">
        <v>120</v>
      </c>
      <c r="BE231" s="159">
        <f>IF(N231="základní",J231,0)</f>
        <v>0</v>
      </c>
      <c r="BF231" s="159">
        <f>IF(N231="snížená",J231,0)</f>
        <v>0</v>
      </c>
      <c r="BG231" s="159">
        <f>IF(N231="zákl. přenesená",J231,0)</f>
        <v>0</v>
      </c>
      <c r="BH231" s="159">
        <f>IF(N231="sníž. přenesená",J231,0)</f>
        <v>0</v>
      </c>
      <c r="BI231" s="159">
        <f>IF(N231="nulová",J231,0)</f>
        <v>0</v>
      </c>
      <c r="BJ231" s="24" t="s">
        <v>77</v>
      </c>
      <c r="BK231" s="159">
        <f>ROUND(I231*H231,2)</f>
        <v>0</v>
      </c>
      <c r="BL231" s="24" t="s">
        <v>295</v>
      </c>
      <c r="BM231" s="24" t="s">
        <v>307</v>
      </c>
    </row>
    <row r="232" spans="2:65" s="11" customFormat="1">
      <c r="B232" s="161"/>
      <c r="D232" s="160" t="s">
        <v>129</v>
      </c>
      <c r="E232" s="162" t="s">
        <v>5</v>
      </c>
      <c r="F232" s="163"/>
      <c r="H232" s="164"/>
      <c r="L232" s="161"/>
      <c r="M232" s="165"/>
      <c r="N232" s="166"/>
      <c r="O232" s="166"/>
      <c r="P232" s="166"/>
      <c r="Q232" s="166"/>
      <c r="R232" s="166"/>
      <c r="S232" s="166"/>
      <c r="T232" s="167"/>
      <c r="AT232" s="162" t="s">
        <v>129</v>
      </c>
      <c r="AU232" s="162" t="s">
        <v>79</v>
      </c>
      <c r="AV232" s="11" t="s">
        <v>79</v>
      </c>
      <c r="AW232" s="11" t="s">
        <v>32</v>
      </c>
      <c r="AX232" s="11" t="s">
        <v>69</v>
      </c>
      <c r="AY232" s="162" t="s">
        <v>120</v>
      </c>
    </row>
    <row r="233" spans="2:65" s="12" customFormat="1">
      <c r="B233" s="168"/>
      <c r="D233" s="160" t="s">
        <v>129</v>
      </c>
      <c r="E233" s="169" t="s">
        <v>5</v>
      </c>
      <c r="F233" s="170" t="s">
        <v>131</v>
      </c>
      <c r="H233" s="171"/>
      <c r="L233" s="168"/>
      <c r="M233" s="172"/>
      <c r="N233" s="173"/>
      <c r="O233" s="173"/>
      <c r="P233" s="173"/>
      <c r="Q233" s="173"/>
      <c r="R233" s="173"/>
      <c r="S233" s="173"/>
      <c r="T233" s="174"/>
      <c r="AT233" s="169" t="s">
        <v>129</v>
      </c>
      <c r="AU233" s="169" t="s">
        <v>79</v>
      </c>
      <c r="AV233" s="12" t="s">
        <v>127</v>
      </c>
      <c r="AW233" s="12" t="s">
        <v>32</v>
      </c>
      <c r="AX233" s="12" t="s">
        <v>77</v>
      </c>
      <c r="AY233" s="169" t="s">
        <v>120</v>
      </c>
    </row>
    <row r="234" spans="2:65" s="1" customFormat="1" ht="6.95" customHeight="1">
      <c r="B234" s="53"/>
      <c r="C234" s="54"/>
      <c r="D234" s="54"/>
      <c r="E234" s="54"/>
      <c r="F234" s="54"/>
      <c r="G234" s="54"/>
      <c r="H234" s="54"/>
      <c r="I234" s="54"/>
      <c r="J234" s="54"/>
      <c r="K234" s="54"/>
      <c r="L234" s="38"/>
    </row>
  </sheetData>
  <autoFilter ref="C87:K233"/>
  <mergeCells count="10">
    <mergeCell ref="J51:J52"/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97" customWidth="1"/>
    <col min="2" max="2" width="1.6640625" style="197" customWidth="1"/>
    <col min="3" max="4" width="5" style="197" customWidth="1"/>
    <col min="5" max="5" width="11.6640625" style="197" customWidth="1"/>
    <col min="6" max="6" width="9.1640625" style="197" customWidth="1"/>
    <col min="7" max="7" width="5" style="197" customWidth="1"/>
    <col min="8" max="8" width="77.83203125" style="197" customWidth="1"/>
    <col min="9" max="10" width="20" style="197" customWidth="1"/>
    <col min="11" max="11" width="1.6640625" style="197" customWidth="1"/>
  </cols>
  <sheetData>
    <row r="1" spans="2:11" ht="37.5" customHeight="1"/>
    <row r="2" spans="2:11" ht="7.5" customHeight="1">
      <c r="B2" s="198"/>
      <c r="C2" s="199"/>
      <c r="D2" s="199"/>
      <c r="E2" s="199"/>
      <c r="F2" s="199"/>
      <c r="G2" s="199"/>
      <c r="H2" s="199"/>
      <c r="I2" s="199"/>
      <c r="J2" s="199"/>
      <c r="K2" s="200"/>
    </row>
    <row r="3" spans="2:11" s="15" customFormat="1" ht="45" customHeight="1">
      <c r="B3" s="201"/>
      <c r="C3" s="321" t="s">
        <v>308</v>
      </c>
      <c r="D3" s="321"/>
      <c r="E3" s="321"/>
      <c r="F3" s="321"/>
      <c r="G3" s="321"/>
      <c r="H3" s="321"/>
      <c r="I3" s="321"/>
      <c r="J3" s="321"/>
      <c r="K3" s="202"/>
    </row>
    <row r="4" spans="2:11" ht="25.5" customHeight="1">
      <c r="B4" s="203"/>
      <c r="C4" s="322" t="s">
        <v>309</v>
      </c>
      <c r="D4" s="322"/>
      <c r="E4" s="322"/>
      <c r="F4" s="322"/>
      <c r="G4" s="322"/>
      <c r="H4" s="322"/>
      <c r="I4" s="322"/>
      <c r="J4" s="322"/>
      <c r="K4" s="204"/>
    </row>
    <row r="5" spans="2:11" ht="5.25" customHeight="1">
      <c r="B5" s="203"/>
      <c r="C5" s="205"/>
      <c r="D5" s="205"/>
      <c r="E5" s="205"/>
      <c r="F5" s="205"/>
      <c r="G5" s="205"/>
      <c r="H5" s="205"/>
      <c r="I5" s="205"/>
      <c r="J5" s="205"/>
      <c r="K5" s="204"/>
    </row>
    <row r="6" spans="2:11" ht="15" customHeight="1">
      <c r="B6" s="203"/>
      <c r="C6" s="320" t="s">
        <v>310</v>
      </c>
      <c r="D6" s="320"/>
      <c r="E6" s="320"/>
      <c r="F6" s="320"/>
      <c r="G6" s="320"/>
      <c r="H6" s="320"/>
      <c r="I6" s="320"/>
      <c r="J6" s="320"/>
      <c r="K6" s="204"/>
    </row>
    <row r="7" spans="2:11" ht="15" customHeight="1">
      <c r="B7" s="207"/>
      <c r="C7" s="320" t="s">
        <v>311</v>
      </c>
      <c r="D7" s="320"/>
      <c r="E7" s="320"/>
      <c r="F7" s="320"/>
      <c r="G7" s="320"/>
      <c r="H7" s="320"/>
      <c r="I7" s="320"/>
      <c r="J7" s="320"/>
      <c r="K7" s="204"/>
    </row>
    <row r="8" spans="2:11" ht="12.75" customHeight="1">
      <c r="B8" s="207"/>
      <c r="C8" s="206"/>
      <c r="D8" s="206"/>
      <c r="E8" s="206"/>
      <c r="F8" s="206"/>
      <c r="G8" s="206"/>
      <c r="H8" s="206"/>
      <c r="I8" s="206"/>
      <c r="J8" s="206"/>
      <c r="K8" s="204"/>
    </row>
    <row r="9" spans="2:11" ht="15" customHeight="1">
      <c r="B9" s="207"/>
      <c r="C9" s="320" t="s">
        <v>312</v>
      </c>
      <c r="D9" s="320"/>
      <c r="E9" s="320"/>
      <c r="F9" s="320"/>
      <c r="G9" s="320"/>
      <c r="H9" s="320"/>
      <c r="I9" s="320"/>
      <c r="J9" s="320"/>
      <c r="K9" s="204"/>
    </row>
    <row r="10" spans="2:11" ht="15" customHeight="1">
      <c r="B10" s="207"/>
      <c r="C10" s="206"/>
      <c r="D10" s="320" t="s">
        <v>313</v>
      </c>
      <c r="E10" s="320"/>
      <c r="F10" s="320"/>
      <c r="G10" s="320"/>
      <c r="H10" s="320"/>
      <c r="I10" s="320"/>
      <c r="J10" s="320"/>
      <c r="K10" s="204"/>
    </row>
    <row r="11" spans="2:11" ht="15" customHeight="1">
      <c r="B11" s="207"/>
      <c r="C11" s="208"/>
      <c r="D11" s="320" t="s">
        <v>314</v>
      </c>
      <c r="E11" s="320"/>
      <c r="F11" s="320"/>
      <c r="G11" s="320"/>
      <c r="H11" s="320"/>
      <c r="I11" s="320"/>
      <c r="J11" s="320"/>
      <c r="K11" s="204"/>
    </row>
    <row r="12" spans="2:11" ht="12.75" customHeight="1">
      <c r="B12" s="207"/>
      <c r="C12" s="208"/>
      <c r="D12" s="208"/>
      <c r="E12" s="208"/>
      <c r="F12" s="208"/>
      <c r="G12" s="208"/>
      <c r="H12" s="208"/>
      <c r="I12" s="208"/>
      <c r="J12" s="208"/>
      <c r="K12" s="204"/>
    </row>
    <row r="13" spans="2:11" ht="15" customHeight="1">
      <c r="B13" s="207"/>
      <c r="C13" s="208"/>
      <c r="D13" s="320" t="s">
        <v>315</v>
      </c>
      <c r="E13" s="320"/>
      <c r="F13" s="320"/>
      <c r="G13" s="320"/>
      <c r="H13" s="320"/>
      <c r="I13" s="320"/>
      <c r="J13" s="320"/>
      <c r="K13" s="204"/>
    </row>
    <row r="14" spans="2:11" ht="15" customHeight="1">
      <c r="B14" s="207"/>
      <c r="C14" s="208"/>
      <c r="D14" s="320" t="s">
        <v>316</v>
      </c>
      <c r="E14" s="320"/>
      <c r="F14" s="320"/>
      <c r="G14" s="320"/>
      <c r="H14" s="320"/>
      <c r="I14" s="320"/>
      <c r="J14" s="320"/>
      <c r="K14" s="204"/>
    </row>
    <row r="15" spans="2:11" ht="15" customHeight="1">
      <c r="B15" s="207"/>
      <c r="C15" s="208"/>
      <c r="D15" s="320" t="s">
        <v>317</v>
      </c>
      <c r="E15" s="320"/>
      <c r="F15" s="320"/>
      <c r="G15" s="320"/>
      <c r="H15" s="320"/>
      <c r="I15" s="320"/>
      <c r="J15" s="320"/>
      <c r="K15" s="204"/>
    </row>
    <row r="16" spans="2:11" ht="15" customHeight="1">
      <c r="B16" s="207"/>
      <c r="C16" s="208"/>
      <c r="D16" s="208"/>
      <c r="E16" s="209" t="s">
        <v>76</v>
      </c>
      <c r="F16" s="320" t="s">
        <v>318</v>
      </c>
      <c r="G16" s="320"/>
      <c r="H16" s="320"/>
      <c r="I16" s="320"/>
      <c r="J16" s="320"/>
      <c r="K16" s="204"/>
    </row>
    <row r="17" spans="2:11" ht="15" customHeight="1">
      <c r="B17" s="207"/>
      <c r="C17" s="208"/>
      <c r="D17" s="208"/>
      <c r="E17" s="209" t="s">
        <v>319</v>
      </c>
      <c r="F17" s="320" t="s">
        <v>320</v>
      </c>
      <c r="G17" s="320"/>
      <c r="H17" s="320"/>
      <c r="I17" s="320"/>
      <c r="J17" s="320"/>
      <c r="K17" s="204"/>
    </row>
    <row r="18" spans="2:11" ht="15" customHeight="1">
      <c r="B18" s="207"/>
      <c r="C18" s="208"/>
      <c r="D18" s="208"/>
      <c r="E18" s="209" t="s">
        <v>321</v>
      </c>
      <c r="F18" s="320" t="s">
        <v>322</v>
      </c>
      <c r="G18" s="320"/>
      <c r="H18" s="320"/>
      <c r="I18" s="320"/>
      <c r="J18" s="320"/>
      <c r="K18" s="204"/>
    </row>
    <row r="19" spans="2:11" ht="15" customHeight="1">
      <c r="B19" s="207"/>
      <c r="C19" s="208"/>
      <c r="D19" s="208"/>
      <c r="E19" s="209" t="s">
        <v>323</v>
      </c>
      <c r="F19" s="320" t="s">
        <v>324</v>
      </c>
      <c r="G19" s="320"/>
      <c r="H19" s="320"/>
      <c r="I19" s="320"/>
      <c r="J19" s="320"/>
      <c r="K19" s="204"/>
    </row>
    <row r="20" spans="2:11" ht="15" customHeight="1">
      <c r="B20" s="207"/>
      <c r="C20" s="208"/>
      <c r="D20" s="208"/>
      <c r="E20" s="209" t="s">
        <v>325</v>
      </c>
      <c r="F20" s="320" t="s">
        <v>326</v>
      </c>
      <c r="G20" s="320"/>
      <c r="H20" s="320"/>
      <c r="I20" s="320"/>
      <c r="J20" s="320"/>
      <c r="K20" s="204"/>
    </row>
    <row r="21" spans="2:11" ht="15" customHeight="1">
      <c r="B21" s="207"/>
      <c r="C21" s="208"/>
      <c r="D21" s="208"/>
      <c r="E21" s="209" t="s">
        <v>327</v>
      </c>
      <c r="F21" s="320" t="s">
        <v>328</v>
      </c>
      <c r="G21" s="320"/>
      <c r="H21" s="320"/>
      <c r="I21" s="320"/>
      <c r="J21" s="320"/>
      <c r="K21" s="204"/>
    </row>
    <row r="22" spans="2:11" ht="12.75" customHeight="1">
      <c r="B22" s="207"/>
      <c r="C22" s="208"/>
      <c r="D22" s="208"/>
      <c r="E22" s="208"/>
      <c r="F22" s="208"/>
      <c r="G22" s="208"/>
      <c r="H22" s="208"/>
      <c r="I22" s="208"/>
      <c r="J22" s="208"/>
      <c r="K22" s="204"/>
    </row>
    <row r="23" spans="2:11" ht="15" customHeight="1">
      <c r="B23" s="207"/>
      <c r="C23" s="320" t="s">
        <v>329</v>
      </c>
      <c r="D23" s="320"/>
      <c r="E23" s="320"/>
      <c r="F23" s="320"/>
      <c r="G23" s="320"/>
      <c r="H23" s="320"/>
      <c r="I23" s="320"/>
      <c r="J23" s="320"/>
      <c r="K23" s="204"/>
    </row>
    <row r="24" spans="2:11" ht="15" customHeight="1">
      <c r="B24" s="207"/>
      <c r="C24" s="320" t="s">
        <v>330</v>
      </c>
      <c r="D24" s="320"/>
      <c r="E24" s="320"/>
      <c r="F24" s="320"/>
      <c r="G24" s="320"/>
      <c r="H24" s="320"/>
      <c r="I24" s="320"/>
      <c r="J24" s="320"/>
      <c r="K24" s="204"/>
    </row>
    <row r="25" spans="2:11" ht="15" customHeight="1">
      <c r="B25" s="207"/>
      <c r="C25" s="206"/>
      <c r="D25" s="320" t="s">
        <v>331</v>
      </c>
      <c r="E25" s="320"/>
      <c r="F25" s="320"/>
      <c r="G25" s="320"/>
      <c r="H25" s="320"/>
      <c r="I25" s="320"/>
      <c r="J25" s="320"/>
      <c r="K25" s="204"/>
    </row>
    <row r="26" spans="2:11" ht="15" customHeight="1">
      <c r="B26" s="207"/>
      <c r="C26" s="208"/>
      <c r="D26" s="320" t="s">
        <v>332</v>
      </c>
      <c r="E26" s="320"/>
      <c r="F26" s="320"/>
      <c r="G26" s="320"/>
      <c r="H26" s="320"/>
      <c r="I26" s="320"/>
      <c r="J26" s="320"/>
      <c r="K26" s="204"/>
    </row>
    <row r="27" spans="2:11" ht="12.75" customHeight="1">
      <c r="B27" s="207"/>
      <c r="C27" s="208"/>
      <c r="D27" s="208"/>
      <c r="E27" s="208"/>
      <c r="F27" s="208"/>
      <c r="G27" s="208"/>
      <c r="H27" s="208"/>
      <c r="I27" s="208"/>
      <c r="J27" s="208"/>
      <c r="K27" s="204"/>
    </row>
    <row r="28" spans="2:11" ht="15" customHeight="1">
      <c r="B28" s="207"/>
      <c r="C28" s="208"/>
      <c r="D28" s="320" t="s">
        <v>333</v>
      </c>
      <c r="E28" s="320"/>
      <c r="F28" s="320"/>
      <c r="G28" s="320"/>
      <c r="H28" s="320"/>
      <c r="I28" s="320"/>
      <c r="J28" s="320"/>
      <c r="K28" s="204"/>
    </row>
    <row r="29" spans="2:11" ht="15" customHeight="1">
      <c r="B29" s="207"/>
      <c r="C29" s="208"/>
      <c r="D29" s="320" t="s">
        <v>334</v>
      </c>
      <c r="E29" s="320"/>
      <c r="F29" s="320"/>
      <c r="G29" s="320"/>
      <c r="H29" s="320"/>
      <c r="I29" s="320"/>
      <c r="J29" s="320"/>
      <c r="K29" s="204"/>
    </row>
    <row r="30" spans="2:11" ht="12.75" customHeight="1">
      <c r="B30" s="207"/>
      <c r="C30" s="208"/>
      <c r="D30" s="208"/>
      <c r="E30" s="208"/>
      <c r="F30" s="208"/>
      <c r="G30" s="208"/>
      <c r="H30" s="208"/>
      <c r="I30" s="208"/>
      <c r="J30" s="208"/>
      <c r="K30" s="204"/>
    </row>
    <row r="31" spans="2:11" ht="15" customHeight="1">
      <c r="B31" s="207"/>
      <c r="C31" s="208"/>
      <c r="D31" s="320" t="s">
        <v>335</v>
      </c>
      <c r="E31" s="320"/>
      <c r="F31" s="320"/>
      <c r="G31" s="320"/>
      <c r="H31" s="320"/>
      <c r="I31" s="320"/>
      <c r="J31" s="320"/>
      <c r="K31" s="204"/>
    </row>
    <row r="32" spans="2:11" ht="15" customHeight="1">
      <c r="B32" s="207"/>
      <c r="C32" s="208"/>
      <c r="D32" s="320" t="s">
        <v>336</v>
      </c>
      <c r="E32" s="320"/>
      <c r="F32" s="320"/>
      <c r="G32" s="320"/>
      <c r="H32" s="320"/>
      <c r="I32" s="320"/>
      <c r="J32" s="320"/>
      <c r="K32" s="204"/>
    </row>
    <row r="33" spans="2:11" ht="15" customHeight="1">
      <c r="B33" s="207"/>
      <c r="C33" s="208"/>
      <c r="D33" s="320" t="s">
        <v>337</v>
      </c>
      <c r="E33" s="320"/>
      <c r="F33" s="320"/>
      <c r="G33" s="320"/>
      <c r="H33" s="320"/>
      <c r="I33" s="320"/>
      <c r="J33" s="320"/>
      <c r="K33" s="204"/>
    </row>
    <row r="34" spans="2:11" ht="15" customHeight="1">
      <c r="B34" s="207"/>
      <c r="C34" s="208"/>
      <c r="D34" s="206"/>
      <c r="E34" s="210" t="s">
        <v>105</v>
      </c>
      <c r="F34" s="206"/>
      <c r="G34" s="320" t="s">
        <v>338</v>
      </c>
      <c r="H34" s="320"/>
      <c r="I34" s="320"/>
      <c r="J34" s="320"/>
      <c r="K34" s="204"/>
    </row>
    <row r="35" spans="2:11" ht="30.75" customHeight="1">
      <c r="B35" s="207"/>
      <c r="C35" s="208"/>
      <c r="D35" s="206"/>
      <c r="E35" s="210" t="s">
        <v>339</v>
      </c>
      <c r="F35" s="206"/>
      <c r="G35" s="320" t="s">
        <v>340</v>
      </c>
      <c r="H35" s="320"/>
      <c r="I35" s="320"/>
      <c r="J35" s="320"/>
      <c r="K35" s="204"/>
    </row>
    <row r="36" spans="2:11" ht="15" customHeight="1">
      <c r="B36" s="207"/>
      <c r="C36" s="208"/>
      <c r="D36" s="206"/>
      <c r="E36" s="210" t="s">
        <v>50</v>
      </c>
      <c r="F36" s="206"/>
      <c r="G36" s="320" t="s">
        <v>341</v>
      </c>
      <c r="H36" s="320"/>
      <c r="I36" s="320"/>
      <c r="J36" s="320"/>
      <c r="K36" s="204"/>
    </row>
    <row r="37" spans="2:11" ht="15" customHeight="1">
      <c r="B37" s="207"/>
      <c r="C37" s="208"/>
      <c r="D37" s="206"/>
      <c r="E37" s="210" t="s">
        <v>106</v>
      </c>
      <c r="F37" s="206"/>
      <c r="G37" s="320" t="s">
        <v>342</v>
      </c>
      <c r="H37" s="320"/>
      <c r="I37" s="320"/>
      <c r="J37" s="320"/>
      <c r="K37" s="204"/>
    </row>
    <row r="38" spans="2:11" ht="15" customHeight="1">
      <c r="B38" s="207"/>
      <c r="C38" s="208"/>
      <c r="D38" s="206"/>
      <c r="E38" s="210" t="s">
        <v>107</v>
      </c>
      <c r="F38" s="206"/>
      <c r="G38" s="320" t="s">
        <v>343</v>
      </c>
      <c r="H38" s="320"/>
      <c r="I38" s="320"/>
      <c r="J38" s="320"/>
      <c r="K38" s="204"/>
    </row>
    <row r="39" spans="2:11" ht="15" customHeight="1">
      <c r="B39" s="207"/>
      <c r="C39" s="208"/>
      <c r="D39" s="206"/>
      <c r="E39" s="210" t="s">
        <v>108</v>
      </c>
      <c r="F39" s="206"/>
      <c r="G39" s="320" t="s">
        <v>344</v>
      </c>
      <c r="H39" s="320"/>
      <c r="I39" s="320"/>
      <c r="J39" s="320"/>
      <c r="K39" s="204"/>
    </row>
    <row r="40" spans="2:11" ht="15" customHeight="1">
      <c r="B40" s="207"/>
      <c r="C40" s="208"/>
      <c r="D40" s="206"/>
      <c r="E40" s="210" t="s">
        <v>345</v>
      </c>
      <c r="F40" s="206"/>
      <c r="G40" s="320" t="s">
        <v>346</v>
      </c>
      <c r="H40" s="320"/>
      <c r="I40" s="320"/>
      <c r="J40" s="320"/>
      <c r="K40" s="204"/>
    </row>
    <row r="41" spans="2:11" ht="15" customHeight="1">
      <c r="B41" s="207"/>
      <c r="C41" s="208"/>
      <c r="D41" s="206"/>
      <c r="E41" s="210"/>
      <c r="F41" s="206"/>
      <c r="G41" s="320" t="s">
        <v>347</v>
      </c>
      <c r="H41" s="320"/>
      <c r="I41" s="320"/>
      <c r="J41" s="320"/>
      <c r="K41" s="204"/>
    </row>
    <row r="42" spans="2:11" ht="15" customHeight="1">
      <c r="B42" s="207"/>
      <c r="C42" s="208"/>
      <c r="D42" s="206"/>
      <c r="E42" s="210" t="s">
        <v>348</v>
      </c>
      <c r="F42" s="206"/>
      <c r="G42" s="320" t="s">
        <v>349</v>
      </c>
      <c r="H42" s="320"/>
      <c r="I42" s="320"/>
      <c r="J42" s="320"/>
      <c r="K42" s="204"/>
    </row>
    <row r="43" spans="2:11" ht="15" customHeight="1">
      <c r="B43" s="207"/>
      <c r="C43" s="208"/>
      <c r="D43" s="206"/>
      <c r="E43" s="210" t="s">
        <v>110</v>
      </c>
      <c r="F43" s="206"/>
      <c r="G43" s="320" t="s">
        <v>350</v>
      </c>
      <c r="H43" s="320"/>
      <c r="I43" s="320"/>
      <c r="J43" s="320"/>
      <c r="K43" s="204"/>
    </row>
    <row r="44" spans="2:11" ht="12.75" customHeight="1">
      <c r="B44" s="207"/>
      <c r="C44" s="208"/>
      <c r="D44" s="206"/>
      <c r="E44" s="206"/>
      <c r="F44" s="206"/>
      <c r="G44" s="206"/>
      <c r="H44" s="206"/>
      <c r="I44" s="206"/>
      <c r="J44" s="206"/>
      <c r="K44" s="204"/>
    </row>
    <row r="45" spans="2:11" ht="15" customHeight="1">
      <c r="B45" s="207"/>
      <c r="C45" s="208"/>
      <c r="D45" s="320" t="s">
        <v>351</v>
      </c>
      <c r="E45" s="320"/>
      <c r="F45" s="320"/>
      <c r="G45" s="320"/>
      <c r="H45" s="320"/>
      <c r="I45" s="320"/>
      <c r="J45" s="320"/>
      <c r="K45" s="204"/>
    </row>
    <row r="46" spans="2:11" ht="15" customHeight="1">
      <c r="B46" s="207"/>
      <c r="C46" s="208"/>
      <c r="D46" s="208"/>
      <c r="E46" s="320" t="s">
        <v>352</v>
      </c>
      <c r="F46" s="320"/>
      <c r="G46" s="320"/>
      <c r="H46" s="320"/>
      <c r="I46" s="320"/>
      <c r="J46" s="320"/>
      <c r="K46" s="204"/>
    </row>
    <row r="47" spans="2:11" ht="15" customHeight="1">
      <c r="B47" s="207"/>
      <c r="C47" s="208"/>
      <c r="D47" s="208"/>
      <c r="E47" s="320" t="s">
        <v>353</v>
      </c>
      <c r="F47" s="320"/>
      <c r="G47" s="320"/>
      <c r="H47" s="320"/>
      <c r="I47" s="320"/>
      <c r="J47" s="320"/>
      <c r="K47" s="204"/>
    </row>
    <row r="48" spans="2:11" ht="15" customHeight="1">
      <c r="B48" s="207"/>
      <c r="C48" s="208"/>
      <c r="D48" s="208"/>
      <c r="E48" s="320" t="s">
        <v>354</v>
      </c>
      <c r="F48" s="320"/>
      <c r="G48" s="320"/>
      <c r="H48" s="320"/>
      <c r="I48" s="320"/>
      <c r="J48" s="320"/>
      <c r="K48" s="204"/>
    </row>
    <row r="49" spans="2:11" ht="15" customHeight="1">
      <c r="B49" s="207"/>
      <c r="C49" s="208"/>
      <c r="D49" s="320" t="s">
        <v>355</v>
      </c>
      <c r="E49" s="320"/>
      <c r="F49" s="320"/>
      <c r="G49" s="320"/>
      <c r="H49" s="320"/>
      <c r="I49" s="320"/>
      <c r="J49" s="320"/>
      <c r="K49" s="204"/>
    </row>
    <row r="50" spans="2:11" ht="25.5" customHeight="1">
      <c r="B50" s="203"/>
      <c r="C50" s="322" t="s">
        <v>356</v>
      </c>
      <c r="D50" s="322"/>
      <c r="E50" s="322"/>
      <c r="F50" s="322"/>
      <c r="G50" s="322"/>
      <c r="H50" s="322"/>
      <c r="I50" s="322"/>
      <c r="J50" s="322"/>
      <c r="K50" s="204"/>
    </row>
    <row r="51" spans="2:11" ht="5.25" customHeight="1">
      <c r="B51" s="203"/>
      <c r="C51" s="205"/>
      <c r="D51" s="205"/>
      <c r="E51" s="205"/>
      <c r="F51" s="205"/>
      <c r="G51" s="205"/>
      <c r="H51" s="205"/>
      <c r="I51" s="205"/>
      <c r="J51" s="205"/>
      <c r="K51" s="204"/>
    </row>
    <row r="52" spans="2:11" ht="15" customHeight="1">
      <c r="B52" s="203"/>
      <c r="C52" s="320" t="s">
        <v>357</v>
      </c>
      <c r="D52" s="320"/>
      <c r="E52" s="320"/>
      <c r="F52" s="320"/>
      <c r="G52" s="320"/>
      <c r="H52" s="320"/>
      <c r="I52" s="320"/>
      <c r="J52" s="320"/>
      <c r="K52" s="204"/>
    </row>
    <row r="53" spans="2:11" ht="15" customHeight="1">
      <c r="B53" s="203"/>
      <c r="C53" s="320" t="s">
        <v>358</v>
      </c>
      <c r="D53" s="320"/>
      <c r="E53" s="320"/>
      <c r="F53" s="320"/>
      <c r="G53" s="320"/>
      <c r="H53" s="320"/>
      <c r="I53" s="320"/>
      <c r="J53" s="320"/>
      <c r="K53" s="204"/>
    </row>
    <row r="54" spans="2:11" ht="12.75" customHeight="1">
      <c r="B54" s="203"/>
      <c r="C54" s="206"/>
      <c r="D54" s="206"/>
      <c r="E54" s="206"/>
      <c r="F54" s="206"/>
      <c r="G54" s="206"/>
      <c r="H54" s="206"/>
      <c r="I54" s="206"/>
      <c r="J54" s="206"/>
      <c r="K54" s="204"/>
    </row>
    <row r="55" spans="2:11" ht="15" customHeight="1">
      <c r="B55" s="203"/>
      <c r="C55" s="320" t="s">
        <v>359</v>
      </c>
      <c r="D55" s="320"/>
      <c r="E55" s="320"/>
      <c r="F55" s="320"/>
      <c r="G55" s="320"/>
      <c r="H55" s="320"/>
      <c r="I55" s="320"/>
      <c r="J55" s="320"/>
      <c r="K55" s="204"/>
    </row>
    <row r="56" spans="2:11" ht="15" customHeight="1">
      <c r="B56" s="203"/>
      <c r="C56" s="208"/>
      <c r="D56" s="320" t="s">
        <v>360</v>
      </c>
      <c r="E56" s="320"/>
      <c r="F56" s="320"/>
      <c r="G56" s="320"/>
      <c r="H56" s="320"/>
      <c r="I56" s="320"/>
      <c r="J56" s="320"/>
      <c r="K56" s="204"/>
    </row>
    <row r="57" spans="2:11" ht="15" customHeight="1">
      <c r="B57" s="203"/>
      <c r="C57" s="208"/>
      <c r="D57" s="320" t="s">
        <v>361</v>
      </c>
      <c r="E57" s="320"/>
      <c r="F57" s="320"/>
      <c r="G57" s="320"/>
      <c r="H57" s="320"/>
      <c r="I57" s="320"/>
      <c r="J57" s="320"/>
      <c r="K57" s="204"/>
    </row>
    <row r="58" spans="2:11" ht="15" customHeight="1">
      <c r="B58" s="203"/>
      <c r="C58" s="208"/>
      <c r="D58" s="320" t="s">
        <v>362</v>
      </c>
      <c r="E58" s="320"/>
      <c r="F58" s="320"/>
      <c r="G58" s="320"/>
      <c r="H58" s="320"/>
      <c r="I58" s="320"/>
      <c r="J58" s="320"/>
      <c r="K58" s="204"/>
    </row>
    <row r="59" spans="2:11" ht="15" customHeight="1">
      <c r="B59" s="203"/>
      <c r="C59" s="208"/>
      <c r="D59" s="320" t="s">
        <v>363</v>
      </c>
      <c r="E59" s="320"/>
      <c r="F59" s="320"/>
      <c r="G59" s="320"/>
      <c r="H59" s="320"/>
      <c r="I59" s="320"/>
      <c r="J59" s="320"/>
      <c r="K59" s="204"/>
    </row>
    <row r="60" spans="2:11" ht="15" customHeight="1">
      <c r="B60" s="203"/>
      <c r="C60" s="208"/>
      <c r="D60" s="323" t="s">
        <v>364</v>
      </c>
      <c r="E60" s="323"/>
      <c r="F60" s="323"/>
      <c r="G60" s="323"/>
      <c r="H60" s="323"/>
      <c r="I60" s="323"/>
      <c r="J60" s="323"/>
      <c r="K60" s="204"/>
    </row>
    <row r="61" spans="2:11" ht="15" customHeight="1">
      <c r="B61" s="203"/>
      <c r="C61" s="208"/>
      <c r="D61" s="320" t="s">
        <v>365</v>
      </c>
      <c r="E61" s="320"/>
      <c r="F61" s="320"/>
      <c r="G61" s="320"/>
      <c r="H61" s="320"/>
      <c r="I61" s="320"/>
      <c r="J61" s="320"/>
      <c r="K61" s="204"/>
    </row>
    <row r="62" spans="2:11" ht="12.75" customHeight="1">
      <c r="B62" s="203"/>
      <c r="C62" s="208"/>
      <c r="D62" s="208"/>
      <c r="E62" s="211"/>
      <c r="F62" s="208"/>
      <c r="G62" s="208"/>
      <c r="H62" s="208"/>
      <c r="I62" s="208"/>
      <c r="J62" s="208"/>
      <c r="K62" s="204"/>
    </row>
    <row r="63" spans="2:11" ht="15" customHeight="1">
      <c r="B63" s="203"/>
      <c r="C63" s="208"/>
      <c r="D63" s="320" t="s">
        <v>366</v>
      </c>
      <c r="E63" s="320"/>
      <c r="F63" s="320"/>
      <c r="G63" s="320"/>
      <c r="H63" s="320"/>
      <c r="I63" s="320"/>
      <c r="J63" s="320"/>
      <c r="K63" s="204"/>
    </row>
    <row r="64" spans="2:11" ht="15" customHeight="1">
      <c r="B64" s="203"/>
      <c r="C64" s="208"/>
      <c r="D64" s="323" t="s">
        <v>367</v>
      </c>
      <c r="E64" s="323"/>
      <c r="F64" s="323"/>
      <c r="G64" s="323"/>
      <c r="H64" s="323"/>
      <c r="I64" s="323"/>
      <c r="J64" s="323"/>
      <c r="K64" s="204"/>
    </row>
    <row r="65" spans="2:11" ht="15" customHeight="1">
      <c r="B65" s="203"/>
      <c r="C65" s="208"/>
      <c r="D65" s="320" t="s">
        <v>368</v>
      </c>
      <c r="E65" s="320"/>
      <c r="F65" s="320"/>
      <c r="G65" s="320"/>
      <c r="H65" s="320"/>
      <c r="I65" s="320"/>
      <c r="J65" s="320"/>
      <c r="K65" s="204"/>
    </row>
    <row r="66" spans="2:11" ht="15" customHeight="1">
      <c r="B66" s="203"/>
      <c r="C66" s="208"/>
      <c r="D66" s="320" t="s">
        <v>369</v>
      </c>
      <c r="E66" s="320"/>
      <c r="F66" s="320"/>
      <c r="G66" s="320"/>
      <c r="H66" s="320"/>
      <c r="I66" s="320"/>
      <c r="J66" s="320"/>
      <c r="K66" s="204"/>
    </row>
    <row r="67" spans="2:11" ht="15" customHeight="1">
      <c r="B67" s="203"/>
      <c r="C67" s="208"/>
      <c r="D67" s="320" t="s">
        <v>370</v>
      </c>
      <c r="E67" s="320"/>
      <c r="F67" s="320"/>
      <c r="G67" s="320"/>
      <c r="H67" s="320"/>
      <c r="I67" s="320"/>
      <c r="J67" s="320"/>
      <c r="K67" s="204"/>
    </row>
    <row r="68" spans="2:11" ht="15" customHeight="1">
      <c r="B68" s="203"/>
      <c r="C68" s="208"/>
      <c r="D68" s="320" t="s">
        <v>371</v>
      </c>
      <c r="E68" s="320"/>
      <c r="F68" s="320"/>
      <c r="G68" s="320"/>
      <c r="H68" s="320"/>
      <c r="I68" s="320"/>
      <c r="J68" s="320"/>
      <c r="K68" s="204"/>
    </row>
    <row r="69" spans="2:11" ht="12.75" customHeight="1">
      <c r="B69" s="212"/>
      <c r="C69" s="213"/>
      <c r="D69" s="213"/>
      <c r="E69" s="213"/>
      <c r="F69" s="213"/>
      <c r="G69" s="213"/>
      <c r="H69" s="213"/>
      <c r="I69" s="213"/>
      <c r="J69" s="213"/>
      <c r="K69" s="214"/>
    </row>
    <row r="70" spans="2:11" ht="18.75" customHeight="1">
      <c r="B70" s="215"/>
      <c r="C70" s="215"/>
      <c r="D70" s="215"/>
      <c r="E70" s="215"/>
      <c r="F70" s="215"/>
      <c r="G70" s="215"/>
      <c r="H70" s="215"/>
      <c r="I70" s="215"/>
      <c r="J70" s="215"/>
      <c r="K70" s="216"/>
    </row>
    <row r="71" spans="2:11" ht="18.75" customHeight="1">
      <c r="B71" s="216"/>
      <c r="C71" s="216"/>
      <c r="D71" s="216"/>
      <c r="E71" s="216"/>
      <c r="F71" s="216"/>
      <c r="G71" s="216"/>
      <c r="H71" s="216"/>
      <c r="I71" s="216"/>
      <c r="J71" s="216"/>
      <c r="K71" s="216"/>
    </row>
    <row r="72" spans="2:11" ht="7.5" customHeight="1">
      <c r="B72" s="217"/>
      <c r="C72" s="218"/>
      <c r="D72" s="218"/>
      <c r="E72" s="218"/>
      <c r="F72" s="218"/>
      <c r="G72" s="218"/>
      <c r="H72" s="218"/>
      <c r="I72" s="218"/>
      <c r="J72" s="218"/>
      <c r="K72" s="219"/>
    </row>
    <row r="73" spans="2:11" ht="45" customHeight="1">
      <c r="B73" s="220"/>
      <c r="C73" s="324" t="s">
        <v>84</v>
      </c>
      <c r="D73" s="324"/>
      <c r="E73" s="324"/>
      <c r="F73" s="324"/>
      <c r="G73" s="324"/>
      <c r="H73" s="324"/>
      <c r="I73" s="324"/>
      <c r="J73" s="324"/>
      <c r="K73" s="221"/>
    </row>
    <row r="74" spans="2:11" ht="17.25" customHeight="1">
      <c r="B74" s="220"/>
      <c r="C74" s="222" t="s">
        <v>372</v>
      </c>
      <c r="D74" s="222"/>
      <c r="E74" s="222"/>
      <c r="F74" s="222" t="s">
        <v>373</v>
      </c>
      <c r="G74" s="223"/>
      <c r="H74" s="222" t="s">
        <v>106</v>
      </c>
      <c r="I74" s="222" t="s">
        <v>54</v>
      </c>
      <c r="J74" s="222" t="s">
        <v>374</v>
      </c>
      <c r="K74" s="221"/>
    </row>
    <row r="75" spans="2:11" ht="17.25" customHeight="1">
      <c r="B75" s="220"/>
      <c r="C75" s="224" t="s">
        <v>375</v>
      </c>
      <c r="D75" s="224"/>
      <c r="E75" s="224"/>
      <c r="F75" s="225" t="s">
        <v>376</v>
      </c>
      <c r="G75" s="226"/>
      <c r="H75" s="224"/>
      <c r="I75" s="224"/>
      <c r="J75" s="224" t="s">
        <v>377</v>
      </c>
      <c r="K75" s="221"/>
    </row>
    <row r="76" spans="2:11" ht="5.25" customHeight="1">
      <c r="B76" s="220"/>
      <c r="C76" s="227"/>
      <c r="D76" s="227"/>
      <c r="E76" s="227"/>
      <c r="F76" s="227"/>
      <c r="G76" s="228"/>
      <c r="H76" s="227"/>
      <c r="I76" s="227"/>
      <c r="J76" s="227"/>
      <c r="K76" s="221"/>
    </row>
    <row r="77" spans="2:11" ht="15" customHeight="1">
      <c r="B77" s="220"/>
      <c r="C77" s="210" t="s">
        <v>50</v>
      </c>
      <c r="D77" s="227"/>
      <c r="E77" s="227"/>
      <c r="F77" s="229" t="s">
        <v>378</v>
      </c>
      <c r="G77" s="228"/>
      <c r="H77" s="210" t="s">
        <v>379</v>
      </c>
      <c r="I77" s="210" t="s">
        <v>380</v>
      </c>
      <c r="J77" s="210">
        <v>20</v>
      </c>
      <c r="K77" s="221"/>
    </row>
    <row r="78" spans="2:11" ht="15" customHeight="1">
      <c r="B78" s="220"/>
      <c r="C78" s="210" t="s">
        <v>381</v>
      </c>
      <c r="D78" s="210"/>
      <c r="E78" s="210"/>
      <c r="F78" s="229" t="s">
        <v>378</v>
      </c>
      <c r="G78" s="228"/>
      <c r="H78" s="210" t="s">
        <v>382</v>
      </c>
      <c r="I78" s="210" t="s">
        <v>380</v>
      </c>
      <c r="J78" s="210">
        <v>120</v>
      </c>
      <c r="K78" s="221"/>
    </row>
    <row r="79" spans="2:11" ht="15" customHeight="1">
      <c r="B79" s="230"/>
      <c r="C79" s="210" t="s">
        <v>383</v>
      </c>
      <c r="D79" s="210"/>
      <c r="E79" s="210"/>
      <c r="F79" s="229" t="s">
        <v>384</v>
      </c>
      <c r="G79" s="228"/>
      <c r="H79" s="210" t="s">
        <v>385</v>
      </c>
      <c r="I79" s="210" t="s">
        <v>380</v>
      </c>
      <c r="J79" s="210">
        <v>50</v>
      </c>
      <c r="K79" s="221"/>
    </row>
    <row r="80" spans="2:11" ht="15" customHeight="1">
      <c r="B80" s="230"/>
      <c r="C80" s="210" t="s">
        <v>386</v>
      </c>
      <c r="D80" s="210"/>
      <c r="E80" s="210"/>
      <c r="F80" s="229" t="s">
        <v>378</v>
      </c>
      <c r="G80" s="228"/>
      <c r="H80" s="210" t="s">
        <v>387</v>
      </c>
      <c r="I80" s="210" t="s">
        <v>388</v>
      </c>
      <c r="J80" s="210"/>
      <c r="K80" s="221"/>
    </row>
    <row r="81" spans="2:11" ht="15" customHeight="1">
      <c r="B81" s="230"/>
      <c r="C81" s="231" t="s">
        <v>389</v>
      </c>
      <c r="D81" s="231"/>
      <c r="E81" s="231"/>
      <c r="F81" s="232" t="s">
        <v>384</v>
      </c>
      <c r="G81" s="231"/>
      <c r="H81" s="231" t="s">
        <v>390</v>
      </c>
      <c r="I81" s="231" t="s">
        <v>380</v>
      </c>
      <c r="J81" s="231">
        <v>15</v>
      </c>
      <c r="K81" s="221"/>
    </row>
    <row r="82" spans="2:11" ht="15" customHeight="1">
      <c r="B82" s="230"/>
      <c r="C82" s="231" t="s">
        <v>391</v>
      </c>
      <c r="D82" s="231"/>
      <c r="E82" s="231"/>
      <c r="F82" s="232" t="s">
        <v>384</v>
      </c>
      <c r="G82" s="231"/>
      <c r="H82" s="231" t="s">
        <v>392</v>
      </c>
      <c r="I82" s="231" t="s">
        <v>380</v>
      </c>
      <c r="J82" s="231">
        <v>15</v>
      </c>
      <c r="K82" s="221"/>
    </row>
    <row r="83" spans="2:11" ht="15" customHeight="1">
      <c r="B83" s="230"/>
      <c r="C83" s="231" t="s">
        <v>393</v>
      </c>
      <c r="D83" s="231"/>
      <c r="E83" s="231"/>
      <c r="F83" s="232" t="s">
        <v>384</v>
      </c>
      <c r="G83" s="231"/>
      <c r="H83" s="231" t="s">
        <v>394</v>
      </c>
      <c r="I83" s="231" t="s">
        <v>380</v>
      </c>
      <c r="J83" s="231">
        <v>20</v>
      </c>
      <c r="K83" s="221"/>
    </row>
    <row r="84" spans="2:11" ht="15" customHeight="1">
      <c r="B84" s="230"/>
      <c r="C84" s="231" t="s">
        <v>395</v>
      </c>
      <c r="D84" s="231"/>
      <c r="E84" s="231"/>
      <c r="F84" s="232" t="s">
        <v>384</v>
      </c>
      <c r="G84" s="231"/>
      <c r="H84" s="231" t="s">
        <v>396</v>
      </c>
      <c r="I84" s="231" t="s">
        <v>380</v>
      </c>
      <c r="J84" s="231">
        <v>20</v>
      </c>
      <c r="K84" s="221"/>
    </row>
    <row r="85" spans="2:11" ht="15" customHeight="1">
      <c r="B85" s="230"/>
      <c r="C85" s="210" t="s">
        <v>397</v>
      </c>
      <c r="D85" s="210"/>
      <c r="E85" s="210"/>
      <c r="F85" s="229" t="s">
        <v>384</v>
      </c>
      <c r="G85" s="228"/>
      <c r="H85" s="210" t="s">
        <v>398</v>
      </c>
      <c r="I85" s="210" t="s">
        <v>380</v>
      </c>
      <c r="J85" s="210">
        <v>50</v>
      </c>
      <c r="K85" s="221"/>
    </row>
    <row r="86" spans="2:11" ht="15" customHeight="1">
      <c r="B86" s="230"/>
      <c r="C86" s="210" t="s">
        <v>399</v>
      </c>
      <c r="D86" s="210"/>
      <c r="E86" s="210"/>
      <c r="F86" s="229" t="s">
        <v>384</v>
      </c>
      <c r="G86" s="228"/>
      <c r="H86" s="210" t="s">
        <v>400</v>
      </c>
      <c r="I86" s="210" t="s">
        <v>380</v>
      </c>
      <c r="J86" s="210">
        <v>20</v>
      </c>
      <c r="K86" s="221"/>
    </row>
    <row r="87" spans="2:11" ht="15" customHeight="1">
      <c r="B87" s="230"/>
      <c r="C87" s="210" t="s">
        <v>401</v>
      </c>
      <c r="D87" s="210"/>
      <c r="E87" s="210"/>
      <c r="F87" s="229" t="s">
        <v>384</v>
      </c>
      <c r="G87" s="228"/>
      <c r="H87" s="210" t="s">
        <v>402</v>
      </c>
      <c r="I87" s="210" t="s">
        <v>380</v>
      </c>
      <c r="J87" s="210">
        <v>20</v>
      </c>
      <c r="K87" s="221"/>
    </row>
    <row r="88" spans="2:11" ht="15" customHeight="1">
      <c r="B88" s="230"/>
      <c r="C88" s="210" t="s">
        <v>403</v>
      </c>
      <c r="D88" s="210"/>
      <c r="E88" s="210"/>
      <c r="F88" s="229" t="s">
        <v>384</v>
      </c>
      <c r="G88" s="228"/>
      <c r="H88" s="210" t="s">
        <v>404</v>
      </c>
      <c r="I88" s="210" t="s">
        <v>380</v>
      </c>
      <c r="J88" s="210">
        <v>50</v>
      </c>
      <c r="K88" s="221"/>
    </row>
    <row r="89" spans="2:11" ht="15" customHeight="1">
      <c r="B89" s="230"/>
      <c r="C89" s="210" t="s">
        <v>405</v>
      </c>
      <c r="D89" s="210"/>
      <c r="E89" s="210"/>
      <c r="F89" s="229" t="s">
        <v>384</v>
      </c>
      <c r="G89" s="228"/>
      <c r="H89" s="210" t="s">
        <v>405</v>
      </c>
      <c r="I89" s="210" t="s">
        <v>380</v>
      </c>
      <c r="J89" s="210">
        <v>50</v>
      </c>
      <c r="K89" s="221"/>
    </row>
    <row r="90" spans="2:11" ht="15" customHeight="1">
      <c r="B90" s="230"/>
      <c r="C90" s="210" t="s">
        <v>111</v>
      </c>
      <c r="D90" s="210"/>
      <c r="E90" s="210"/>
      <c r="F90" s="229" t="s">
        <v>384</v>
      </c>
      <c r="G90" s="228"/>
      <c r="H90" s="210" t="s">
        <v>406</v>
      </c>
      <c r="I90" s="210" t="s">
        <v>380</v>
      </c>
      <c r="J90" s="210">
        <v>255</v>
      </c>
      <c r="K90" s="221"/>
    </row>
    <row r="91" spans="2:11" ht="15" customHeight="1">
      <c r="B91" s="230"/>
      <c r="C91" s="210" t="s">
        <v>407</v>
      </c>
      <c r="D91" s="210"/>
      <c r="E91" s="210"/>
      <c r="F91" s="229" t="s">
        <v>378</v>
      </c>
      <c r="G91" s="228"/>
      <c r="H91" s="210" t="s">
        <v>408</v>
      </c>
      <c r="I91" s="210" t="s">
        <v>409</v>
      </c>
      <c r="J91" s="210"/>
      <c r="K91" s="221"/>
    </row>
    <row r="92" spans="2:11" ht="15" customHeight="1">
      <c r="B92" s="230"/>
      <c r="C92" s="210" t="s">
        <v>410</v>
      </c>
      <c r="D92" s="210"/>
      <c r="E92" s="210"/>
      <c r="F92" s="229" t="s">
        <v>378</v>
      </c>
      <c r="G92" s="228"/>
      <c r="H92" s="210" t="s">
        <v>411</v>
      </c>
      <c r="I92" s="210" t="s">
        <v>412</v>
      </c>
      <c r="J92" s="210"/>
      <c r="K92" s="221"/>
    </row>
    <row r="93" spans="2:11" ht="15" customHeight="1">
      <c r="B93" s="230"/>
      <c r="C93" s="210" t="s">
        <v>413</v>
      </c>
      <c r="D93" s="210"/>
      <c r="E93" s="210"/>
      <c r="F93" s="229" t="s">
        <v>378</v>
      </c>
      <c r="G93" s="228"/>
      <c r="H93" s="210" t="s">
        <v>413</v>
      </c>
      <c r="I93" s="210" t="s">
        <v>412</v>
      </c>
      <c r="J93" s="210"/>
      <c r="K93" s="221"/>
    </row>
    <row r="94" spans="2:11" ht="15" customHeight="1">
      <c r="B94" s="230"/>
      <c r="C94" s="210" t="s">
        <v>35</v>
      </c>
      <c r="D94" s="210"/>
      <c r="E94" s="210"/>
      <c r="F94" s="229" t="s">
        <v>378</v>
      </c>
      <c r="G94" s="228"/>
      <c r="H94" s="210" t="s">
        <v>414</v>
      </c>
      <c r="I94" s="210" t="s">
        <v>412</v>
      </c>
      <c r="J94" s="210"/>
      <c r="K94" s="221"/>
    </row>
    <row r="95" spans="2:11" ht="15" customHeight="1">
      <c r="B95" s="230"/>
      <c r="C95" s="210" t="s">
        <v>45</v>
      </c>
      <c r="D95" s="210"/>
      <c r="E95" s="210"/>
      <c r="F95" s="229" t="s">
        <v>378</v>
      </c>
      <c r="G95" s="228"/>
      <c r="H95" s="210" t="s">
        <v>415</v>
      </c>
      <c r="I95" s="210" t="s">
        <v>412</v>
      </c>
      <c r="J95" s="210"/>
      <c r="K95" s="221"/>
    </row>
    <row r="96" spans="2:11" ht="15" customHeight="1">
      <c r="B96" s="233"/>
      <c r="C96" s="234"/>
      <c r="D96" s="234"/>
      <c r="E96" s="234"/>
      <c r="F96" s="234"/>
      <c r="G96" s="234"/>
      <c r="H96" s="234"/>
      <c r="I96" s="234"/>
      <c r="J96" s="234"/>
      <c r="K96" s="235"/>
    </row>
    <row r="97" spans="2:11" ht="18.75" customHeight="1">
      <c r="B97" s="236"/>
      <c r="C97" s="237"/>
      <c r="D97" s="237"/>
      <c r="E97" s="237"/>
      <c r="F97" s="237"/>
      <c r="G97" s="237"/>
      <c r="H97" s="237"/>
      <c r="I97" s="237"/>
      <c r="J97" s="237"/>
      <c r="K97" s="236"/>
    </row>
    <row r="98" spans="2:11" ht="18.75" customHeight="1">
      <c r="B98" s="216"/>
      <c r="C98" s="216"/>
      <c r="D98" s="216"/>
      <c r="E98" s="216"/>
      <c r="F98" s="216"/>
      <c r="G98" s="216"/>
      <c r="H98" s="216"/>
      <c r="I98" s="216"/>
      <c r="J98" s="216"/>
      <c r="K98" s="216"/>
    </row>
    <row r="99" spans="2:11" ht="7.5" customHeight="1">
      <c r="B99" s="217"/>
      <c r="C99" s="218"/>
      <c r="D99" s="218"/>
      <c r="E99" s="218"/>
      <c r="F99" s="218"/>
      <c r="G99" s="218"/>
      <c r="H99" s="218"/>
      <c r="I99" s="218"/>
      <c r="J99" s="218"/>
      <c r="K99" s="219"/>
    </row>
    <row r="100" spans="2:11" ht="45" customHeight="1">
      <c r="B100" s="220"/>
      <c r="C100" s="324" t="s">
        <v>416</v>
      </c>
      <c r="D100" s="324"/>
      <c r="E100" s="324"/>
      <c r="F100" s="324"/>
      <c r="G100" s="324"/>
      <c r="H100" s="324"/>
      <c r="I100" s="324"/>
      <c r="J100" s="324"/>
      <c r="K100" s="221"/>
    </row>
    <row r="101" spans="2:11" ht="17.25" customHeight="1">
      <c r="B101" s="220"/>
      <c r="C101" s="222" t="s">
        <v>372</v>
      </c>
      <c r="D101" s="222"/>
      <c r="E101" s="222"/>
      <c r="F101" s="222" t="s">
        <v>373</v>
      </c>
      <c r="G101" s="223"/>
      <c r="H101" s="222" t="s">
        <v>106</v>
      </c>
      <c r="I101" s="222" t="s">
        <v>54</v>
      </c>
      <c r="J101" s="222" t="s">
        <v>374</v>
      </c>
      <c r="K101" s="221"/>
    </row>
    <row r="102" spans="2:11" ht="17.25" customHeight="1">
      <c r="B102" s="220"/>
      <c r="C102" s="224" t="s">
        <v>375</v>
      </c>
      <c r="D102" s="224"/>
      <c r="E102" s="224"/>
      <c r="F102" s="225" t="s">
        <v>376</v>
      </c>
      <c r="G102" s="226"/>
      <c r="H102" s="224"/>
      <c r="I102" s="224"/>
      <c r="J102" s="224" t="s">
        <v>377</v>
      </c>
      <c r="K102" s="221"/>
    </row>
    <row r="103" spans="2:11" ht="5.25" customHeight="1">
      <c r="B103" s="220"/>
      <c r="C103" s="222"/>
      <c r="D103" s="222"/>
      <c r="E103" s="222"/>
      <c r="F103" s="222"/>
      <c r="G103" s="238"/>
      <c r="H103" s="222"/>
      <c r="I103" s="222"/>
      <c r="J103" s="222"/>
      <c r="K103" s="221"/>
    </row>
    <row r="104" spans="2:11" ht="15" customHeight="1">
      <c r="B104" s="220"/>
      <c r="C104" s="210" t="s">
        <v>50</v>
      </c>
      <c r="D104" s="227"/>
      <c r="E104" s="227"/>
      <c r="F104" s="229" t="s">
        <v>378</v>
      </c>
      <c r="G104" s="238"/>
      <c r="H104" s="210" t="s">
        <v>417</v>
      </c>
      <c r="I104" s="210" t="s">
        <v>380</v>
      </c>
      <c r="J104" s="210">
        <v>20</v>
      </c>
      <c r="K104" s="221"/>
    </row>
    <row r="105" spans="2:11" ht="15" customHeight="1">
      <c r="B105" s="220"/>
      <c r="C105" s="210" t="s">
        <v>381</v>
      </c>
      <c r="D105" s="210"/>
      <c r="E105" s="210"/>
      <c r="F105" s="229" t="s">
        <v>378</v>
      </c>
      <c r="G105" s="210"/>
      <c r="H105" s="210" t="s">
        <v>417</v>
      </c>
      <c r="I105" s="210" t="s">
        <v>380</v>
      </c>
      <c r="J105" s="210">
        <v>120</v>
      </c>
      <c r="K105" s="221"/>
    </row>
    <row r="106" spans="2:11" ht="15" customHeight="1">
      <c r="B106" s="230"/>
      <c r="C106" s="210" t="s">
        <v>383</v>
      </c>
      <c r="D106" s="210"/>
      <c r="E106" s="210"/>
      <c r="F106" s="229" t="s">
        <v>384</v>
      </c>
      <c r="G106" s="210"/>
      <c r="H106" s="210" t="s">
        <v>417</v>
      </c>
      <c r="I106" s="210" t="s">
        <v>380</v>
      </c>
      <c r="J106" s="210">
        <v>50</v>
      </c>
      <c r="K106" s="221"/>
    </row>
    <row r="107" spans="2:11" ht="15" customHeight="1">
      <c r="B107" s="230"/>
      <c r="C107" s="210" t="s">
        <v>386</v>
      </c>
      <c r="D107" s="210"/>
      <c r="E107" s="210"/>
      <c r="F107" s="229" t="s">
        <v>378</v>
      </c>
      <c r="G107" s="210"/>
      <c r="H107" s="210" t="s">
        <v>417</v>
      </c>
      <c r="I107" s="210" t="s">
        <v>388</v>
      </c>
      <c r="J107" s="210"/>
      <c r="K107" s="221"/>
    </row>
    <row r="108" spans="2:11" ht="15" customHeight="1">
      <c r="B108" s="230"/>
      <c r="C108" s="210" t="s">
        <v>397</v>
      </c>
      <c r="D108" s="210"/>
      <c r="E108" s="210"/>
      <c r="F108" s="229" t="s">
        <v>384</v>
      </c>
      <c r="G108" s="210"/>
      <c r="H108" s="210" t="s">
        <v>417</v>
      </c>
      <c r="I108" s="210" t="s">
        <v>380</v>
      </c>
      <c r="J108" s="210">
        <v>50</v>
      </c>
      <c r="K108" s="221"/>
    </row>
    <row r="109" spans="2:11" ht="15" customHeight="1">
      <c r="B109" s="230"/>
      <c r="C109" s="210" t="s">
        <v>405</v>
      </c>
      <c r="D109" s="210"/>
      <c r="E109" s="210"/>
      <c r="F109" s="229" t="s">
        <v>384</v>
      </c>
      <c r="G109" s="210"/>
      <c r="H109" s="210" t="s">
        <v>417</v>
      </c>
      <c r="I109" s="210" t="s">
        <v>380</v>
      </c>
      <c r="J109" s="210">
        <v>50</v>
      </c>
      <c r="K109" s="221"/>
    </row>
    <row r="110" spans="2:11" ht="15" customHeight="1">
      <c r="B110" s="230"/>
      <c r="C110" s="210" t="s">
        <v>403</v>
      </c>
      <c r="D110" s="210"/>
      <c r="E110" s="210"/>
      <c r="F110" s="229" t="s">
        <v>384</v>
      </c>
      <c r="G110" s="210"/>
      <c r="H110" s="210" t="s">
        <v>417</v>
      </c>
      <c r="I110" s="210" t="s">
        <v>380</v>
      </c>
      <c r="J110" s="210">
        <v>50</v>
      </c>
      <c r="K110" s="221"/>
    </row>
    <row r="111" spans="2:11" ht="15" customHeight="1">
      <c r="B111" s="230"/>
      <c r="C111" s="210" t="s">
        <v>50</v>
      </c>
      <c r="D111" s="210"/>
      <c r="E111" s="210"/>
      <c r="F111" s="229" t="s">
        <v>378</v>
      </c>
      <c r="G111" s="210"/>
      <c r="H111" s="210" t="s">
        <v>418</v>
      </c>
      <c r="I111" s="210" t="s">
        <v>380</v>
      </c>
      <c r="J111" s="210">
        <v>20</v>
      </c>
      <c r="K111" s="221"/>
    </row>
    <row r="112" spans="2:11" ht="15" customHeight="1">
      <c r="B112" s="230"/>
      <c r="C112" s="210" t="s">
        <v>419</v>
      </c>
      <c r="D112" s="210"/>
      <c r="E112" s="210"/>
      <c r="F112" s="229" t="s">
        <v>378</v>
      </c>
      <c r="G112" s="210"/>
      <c r="H112" s="210" t="s">
        <v>420</v>
      </c>
      <c r="I112" s="210" t="s">
        <v>380</v>
      </c>
      <c r="J112" s="210">
        <v>120</v>
      </c>
      <c r="K112" s="221"/>
    </row>
    <row r="113" spans="2:11" ht="15" customHeight="1">
      <c r="B113" s="230"/>
      <c r="C113" s="210" t="s">
        <v>35</v>
      </c>
      <c r="D113" s="210"/>
      <c r="E113" s="210"/>
      <c r="F113" s="229" t="s">
        <v>378</v>
      </c>
      <c r="G113" s="210"/>
      <c r="H113" s="210" t="s">
        <v>421</v>
      </c>
      <c r="I113" s="210" t="s">
        <v>412</v>
      </c>
      <c r="J113" s="210"/>
      <c r="K113" s="221"/>
    </row>
    <row r="114" spans="2:11" ht="15" customHeight="1">
      <c r="B114" s="230"/>
      <c r="C114" s="210" t="s">
        <v>45</v>
      </c>
      <c r="D114" s="210"/>
      <c r="E114" s="210"/>
      <c r="F114" s="229" t="s">
        <v>378</v>
      </c>
      <c r="G114" s="210"/>
      <c r="H114" s="210" t="s">
        <v>422</v>
      </c>
      <c r="I114" s="210" t="s">
        <v>412</v>
      </c>
      <c r="J114" s="210"/>
      <c r="K114" s="221"/>
    </row>
    <row r="115" spans="2:11" ht="15" customHeight="1">
      <c r="B115" s="230"/>
      <c r="C115" s="210" t="s">
        <v>54</v>
      </c>
      <c r="D115" s="210"/>
      <c r="E115" s="210"/>
      <c r="F115" s="229" t="s">
        <v>378</v>
      </c>
      <c r="G115" s="210"/>
      <c r="H115" s="210" t="s">
        <v>423</v>
      </c>
      <c r="I115" s="210" t="s">
        <v>424</v>
      </c>
      <c r="J115" s="210"/>
      <c r="K115" s="221"/>
    </row>
    <row r="116" spans="2:11" ht="15" customHeight="1">
      <c r="B116" s="233"/>
      <c r="C116" s="239"/>
      <c r="D116" s="239"/>
      <c r="E116" s="239"/>
      <c r="F116" s="239"/>
      <c r="G116" s="239"/>
      <c r="H116" s="239"/>
      <c r="I116" s="239"/>
      <c r="J116" s="239"/>
      <c r="K116" s="235"/>
    </row>
    <row r="117" spans="2:11" ht="18.75" customHeight="1">
      <c r="B117" s="240"/>
      <c r="C117" s="206"/>
      <c r="D117" s="206"/>
      <c r="E117" s="206"/>
      <c r="F117" s="241"/>
      <c r="G117" s="206"/>
      <c r="H117" s="206"/>
      <c r="I117" s="206"/>
      <c r="J117" s="206"/>
      <c r="K117" s="240"/>
    </row>
    <row r="118" spans="2:11" ht="18.75" customHeight="1">
      <c r="B118" s="216"/>
      <c r="C118" s="216"/>
      <c r="D118" s="216"/>
      <c r="E118" s="216"/>
      <c r="F118" s="216"/>
      <c r="G118" s="216"/>
      <c r="H118" s="216"/>
      <c r="I118" s="216"/>
      <c r="J118" s="216"/>
      <c r="K118" s="216"/>
    </row>
    <row r="119" spans="2:11" ht="7.5" customHeight="1">
      <c r="B119" s="242"/>
      <c r="C119" s="243"/>
      <c r="D119" s="243"/>
      <c r="E119" s="243"/>
      <c r="F119" s="243"/>
      <c r="G119" s="243"/>
      <c r="H119" s="243"/>
      <c r="I119" s="243"/>
      <c r="J119" s="243"/>
      <c r="K119" s="244"/>
    </row>
    <row r="120" spans="2:11" ht="45" customHeight="1">
      <c r="B120" s="245"/>
      <c r="C120" s="321" t="s">
        <v>425</v>
      </c>
      <c r="D120" s="321"/>
      <c r="E120" s="321"/>
      <c r="F120" s="321"/>
      <c r="G120" s="321"/>
      <c r="H120" s="321"/>
      <c r="I120" s="321"/>
      <c r="J120" s="321"/>
      <c r="K120" s="246"/>
    </row>
    <row r="121" spans="2:11" ht="17.25" customHeight="1">
      <c r="B121" s="247"/>
      <c r="C121" s="222" t="s">
        <v>372</v>
      </c>
      <c r="D121" s="222"/>
      <c r="E121" s="222"/>
      <c r="F121" s="222" t="s">
        <v>373</v>
      </c>
      <c r="G121" s="223"/>
      <c r="H121" s="222" t="s">
        <v>106</v>
      </c>
      <c r="I121" s="222" t="s">
        <v>54</v>
      </c>
      <c r="J121" s="222" t="s">
        <v>374</v>
      </c>
      <c r="K121" s="248"/>
    </row>
    <row r="122" spans="2:11" ht="17.25" customHeight="1">
      <c r="B122" s="247"/>
      <c r="C122" s="224" t="s">
        <v>375</v>
      </c>
      <c r="D122" s="224"/>
      <c r="E122" s="224"/>
      <c r="F122" s="225" t="s">
        <v>376</v>
      </c>
      <c r="G122" s="226"/>
      <c r="H122" s="224"/>
      <c r="I122" s="224"/>
      <c r="J122" s="224" t="s">
        <v>377</v>
      </c>
      <c r="K122" s="248"/>
    </row>
    <row r="123" spans="2:11" ht="5.25" customHeight="1">
      <c r="B123" s="249"/>
      <c r="C123" s="227"/>
      <c r="D123" s="227"/>
      <c r="E123" s="227"/>
      <c r="F123" s="227"/>
      <c r="G123" s="210"/>
      <c r="H123" s="227"/>
      <c r="I123" s="227"/>
      <c r="J123" s="227"/>
      <c r="K123" s="250"/>
    </row>
    <row r="124" spans="2:11" ht="15" customHeight="1">
      <c r="B124" s="249"/>
      <c r="C124" s="210" t="s">
        <v>381</v>
      </c>
      <c r="D124" s="227"/>
      <c r="E124" s="227"/>
      <c r="F124" s="229" t="s">
        <v>378</v>
      </c>
      <c r="G124" s="210"/>
      <c r="H124" s="210" t="s">
        <v>417</v>
      </c>
      <c r="I124" s="210" t="s">
        <v>380</v>
      </c>
      <c r="J124" s="210">
        <v>120</v>
      </c>
      <c r="K124" s="251"/>
    </row>
    <row r="125" spans="2:11" ht="15" customHeight="1">
      <c r="B125" s="249"/>
      <c r="C125" s="210" t="s">
        <v>426</v>
      </c>
      <c r="D125" s="210"/>
      <c r="E125" s="210"/>
      <c r="F125" s="229" t="s">
        <v>378</v>
      </c>
      <c r="G125" s="210"/>
      <c r="H125" s="210" t="s">
        <v>427</v>
      </c>
      <c r="I125" s="210" t="s">
        <v>380</v>
      </c>
      <c r="J125" s="210" t="s">
        <v>428</v>
      </c>
      <c r="K125" s="251"/>
    </row>
    <row r="126" spans="2:11" ht="15" customHeight="1">
      <c r="B126" s="249"/>
      <c r="C126" s="210" t="s">
        <v>327</v>
      </c>
      <c r="D126" s="210"/>
      <c r="E126" s="210"/>
      <c r="F126" s="229" t="s">
        <v>378</v>
      </c>
      <c r="G126" s="210"/>
      <c r="H126" s="210" t="s">
        <v>429</v>
      </c>
      <c r="I126" s="210" t="s">
        <v>380</v>
      </c>
      <c r="J126" s="210" t="s">
        <v>428</v>
      </c>
      <c r="K126" s="251"/>
    </row>
    <row r="127" spans="2:11" ht="15" customHeight="1">
      <c r="B127" s="249"/>
      <c r="C127" s="210" t="s">
        <v>389</v>
      </c>
      <c r="D127" s="210"/>
      <c r="E127" s="210"/>
      <c r="F127" s="229" t="s">
        <v>384</v>
      </c>
      <c r="G127" s="210"/>
      <c r="H127" s="210" t="s">
        <v>390</v>
      </c>
      <c r="I127" s="210" t="s">
        <v>380</v>
      </c>
      <c r="J127" s="210">
        <v>15</v>
      </c>
      <c r="K127" s="251"/>
    </row>
    <row r="128" spans="2:11" ht="15" customHeight="1">
      <c r="B128" s="249"/>
      <c r="C128" s="231" t="s">
        <v>391</v>
      </c>
      <c r="D128" s="231"/>
      <c r="E128" s="231"/>
      <c r="F128" s="232" t="s">
        <v>384</v>
      </c>
      <c r="G128" s="231"/>
      <c r="H128" s="231" t="s">
        <v>392</v>
      </c>
      <c r="I128" s="231" t="s">
        <v>380</v>
      </c>
      <c r="J128" s="231">
        <v>15</v>
      </c>
      <c r="K128" s="251"/>
    </row>
    <row r="129" spans="2:11" ht="15" customHeight="1">
      <c r="B129" s="249"/>
      <c r="C129" s="231" t="s">
        <v>393</v>
      </c>
      <c r="D129" s="231"/>
      <c r="E129" s="231"/>
      <c r="F129" s="232" t="s">
        <v>384</v>
      </c>
      <c r="G129" s="231"/>
      <c r="H129" s="231" t="s">
        <v>394</v>
      </c>
      <c r="I129" s="231" t="s">
        <v>380</v>
      </c>
      <c r="J129" s="231">
        <v>20</v>
      </c>
      <c r="K129" s="251"/>
    </row>
    <row r="130" spans="2:11" ht="15" customHeight="1">
      <c r="B130" s="249"/>
      <c r="C130" s="231" t="s">
        <v>395</v>
      </c>
      <c r="D130" s="231"/>
      <c r="E130" s="231"/>
      <c r="F130" s="232" t="s">
        <v>384</v>
      </c>
      <c r="G130" s="231"/>
      <c r="H130" s="231" t="s">
        <v>396</v>
      </c>
      <c r="I130" s="231" t="s">
        <v>380</v>
      </c>
      <c r="J130" s="231">
        <v>20</v>
      </c>
      <c r="K130" s="251"/>
    </row>
    <row r="131" spans="2:11" ht="15" customHeight="1">
      <c r="B131" s="249"/>
      <c r="C131" s="210" t="s">
        <v>383</v>
      </c>
      <c r="D131" s="210"/>
      <c r="E131" s="210"/>
      <c r="F131" s="229" t="s">
        <v>384</v>
      </c>
      <c r="G131" s="210"/>
      <c r="H131" s="210" t="s">
        <v>417</v>
      </c>
      <c r="I131" s="210" t="s">
        <v>380</v>
      </c>
      <c r="J131" s="210">
        <v>50</v>
      </c>
      <c r="K131" s="251"/>
    </row>
    <row r="132" spans="2:11" ht="15" customHeight="1">
      <c r="B132" s="249"/>
      <c r="C132" s="210" t="s">
        <v>397</v>
      </c>
      <c r="D132" s="210"/>
      <c r="E132" s="210"/>
      <c r="F132" s="229" t="s">
        <v>384</v>
      </c>
      <c r="G132" s="210"/>
      <c r="H132" s="210" t="s">
        <v>417</v>
      </c>
      <c r="I132" s="210" t="s">
        <v>380</v>
      </c>
      <c r="J132" s="210">
        <v>50</v>
      </c>
      <c r="K132" s="251"/>
    </row>
    <row r="133" spans="2:11" ht="15" customHeight="1">
      <c r="B133" s="249"/>
      <c r="C133" s="210" t="s">
        <v>403</v>
      </c>
      <c r="D133" s="210"/>
      <c r="E133" s="210"/>
      <c r="F133" s="229" t="s">
        <v>384</v>
      </c>
      <c r="G133" s="210"/>
      <c r="H133" s="210" t="s">
        <v>417</v>
      </c>
      <c r="I133" s="210" t="s">
        <v>380</v>
      </c>
      <c r="J133" s="210">
        <v>50</v>
      </c>
      <c r="K133" s="251"/>
    </row>
    <row r="134" spans="2:11" ht="15" customHeight="1">
      <c r="B134" s="249"/>
      <c r="C134" s="210" t="s">
        <v>405</v>
      </c>
      <c r="D134" s="210"/>
      <c r="E134" s="210"/>
      <c r="F134" s="229" t="s">
        <v>384</v>
      </c>
      <c r="G134" s="210"/>
      <c r="H134" s="210" t="s">
        <v>417</v>
      </c>
      <c r="I134" s="210" t="s">
        <v>380</v>
      </c>
      <c r="J134" s="210">
        <v>50</v>
      </c>
      <c r="K134" s="251"/>
    </row>
    <row r="135" spans="2:11" ht="15" customHeight="1">
      <c r="B135" s="249"/>
      <c r="C135" s="210" t="s">
        <v>111</v>
      </c>
      <c r="D135" s="210"/>
      <c r="E135" s="210"/>
      <c r="F135" s="229" t="s">
        <v>384</v>
      </c>
      <c r="G135" s="210"/>
      <c r="H135" s="210" t="s">
        <v>430</v>
      </c>
      <c r="I135" s="210" t="s">
        <v>380</v>
      </c>
      <c r="J135" s="210">
        <v>255</v>
      </c>
      <c r="K135" s="251"/>
    </row>
    <row r="136" spans="2:11" ht="15" customHeight="1">
      <c r="B136" s="249"/>
      <c r="C136" s="210" t="s">
        <v>407</v>
      </c>
      <c r="D136" s="210"/>
      <c r="E136" s="210"/>
      <c r="F136" s="229" t="s">
        <v>378</v>
      </c>
      <c r="G136" s="210"/>
      <c r="H136" s="210" t="s">
        <v>431</v>
      </c>
      <c r="I136" s="210" t="s">
        <v>409</v>
      </c>
      <c r="J136" s="210"/>
      <c r="K136" s="251"/>
    </row>
    <row r="137" spans="2:11" ht="15" customHeight="1">
      <c r="B137" s="249"/>
      <c r="C137" s="210" t="s">
        <v>410</v>
      </c>
      <c r="D137" s="210"/>
      <c r="E137" s="210"/>
      <c r="F137" s="229" t="s">
        <v>378</v>
      </c>
      <c r="G137" s="210"/>
      <c r="H137" s="210" t="s">
        <v>432</v>
      </c>
      <c r="I137" s="210" t="s">
        <v>412</v>
      </c>
      <c r="J137" s="210"/>
      <c r="K137" s="251"/>
    </row>
    <row r="138" spans="2:11" ht="15" customHeight="1">
      <c r="B138" s="249"/>
      <c r="C138" s="210" t="s">
        <v>413</v>
      </c>
      <c r="D138" s="210"/>
      <c r="E138" s="210"/>
      <c r="F138" s="229" t="s">
        <v>378</v>
      </c>
      <c r="G138" s="210"/>
      <c r="H138" s="210" t="s">
        <v>413</v>
      </c>
      <c r="I138" s="210" t="s">
        <v>412</v>
      </c>
      <c r="J138" s="210"/>
      <c r="K138" s="251"/>
    </row>
    <row r="139" spans="2:11" ht="15" customHeight="1">
      <c r="B139" s="249"/>
      <c r="C139" s="210" t="s">
        <v>35</v>
      </c>
      <c r="D139" s="210"/>
      <c r="E139" s="210"/>
      <c r="F139" s="229" t="s">
        <v>378</v>
      </c>
      <c r="G139" s="210"/>
      <c r="H139" s="210" t="s">
        <v>433</v>
      </c>
      <c r="I139" s="210" t="s">
        <v>412</v>
      </c>
      <c r="J139" s="210"/>
      <c r="K139" s="251"/>
    </row>
    <row r="140" spans="2:11" ht="15" customHeight="1">
      <c r="B140" s="249"/>
      <c r="C140" s="210" t="s">
        <v>434</v>
      </c>
      <c r="D140" s="210"/>
      <c r="E140" s="210"/>
      <c r="F140" s="229" t="s">
        <v>378</v>
      </c>
      <c r="G140" s="210"/>
      <c r="H140" s="210" t="s">
        <v>435</v>
      </c>
      <c r="I140" s="210" t="s">
        <v>412</v>
      </c>
      <c r="J140" s="210"/>
      <c r="K140" s="251"/>
    </row>
    <row r="141" spans="2:11" ht="15" customHeight="1">
      <c r="B141" s="252"/>
      <c r="C141" s="253"/>
      <c r="D141" s="253"/>
      <c r="E141" s="253"/>
      <c r="F141" s="253"/>
      <c r="G141" s="253"/>
      <c r="H141" s="253"/>
      <c r="I141" s="253"/>
      <c r="J141" s="253"/>
      <c r="K141" s="254"/>
    </row>
    <row r="142" spans="2:11" ht="18.75" customHeight="1">
      <c r="B142" s="206"/>
      <c r="C142" s="206"/>
      <c r="D142" s="206"/>
      <c r="E142" s="206"/>
      <c r="F142" s="241"/>
      <c r="G142" s="206"/>
      <c r="H142" s="206"/>
      <c r="I142" s="206"/>
      <c r="J142" s="206"/>
      <c r="K142" s="206"/>
    </row>
    <row r="143" spans="2:11" ht="18.75" customHeight="1">
      <c r="B143" s="216"/>
      <c r="C143" s="216"/>
      <c r="D143" s="216"/>
      <c r="E143" s="216"/>
      <c r="F143" s="216"/>
      <c r="G143" s="216"/>
      <c r="H143" s="216"/>
      <c r="I143" s="216"/>
      <c r="J143" s="216"/>
      <c r="K143" s="216"/>
    </row>
    <row r="144" spans="2:11" ht="7.5" customHeight="1">
      <c r="B144" s="217"/>
      <c r="C144" s="218"/>
      <c r="D144" s="218"/>
      <c r="E144" s="218"/>
      <c r="F144" s="218"/>
      <c r="G144" s="218"/>
      <c r="H144" s="218"/>
      <c r="I144" s="218"/>
      <c r="J144" s="218"/>
      <c r="K144" s="219"/>
    </row>
    <row r="145" spans="2:11" ht="45" customHeight="1">
      <c r="B145" s="220"/>
      <c r="C145" s="324" t="s">
        <v>436</v>
      </c>
      <c r="D145" s="324"/>
      <c r="E145" s="324"/>
      <c r="F145" s="324"/>
      <c r="G145" s="324"/>
      <c r="H145" s="324"/>
      <c r="I145" s="324"/>
      <c r="J145" s="324"/>
      <c r="K145" s="221"/>
    </row>
    <row r="146" spans="2:11" ht="17.25" customHeight="1">
      <c r="B146" s="220"/>
      <c r="C146" s="222" t="s">
        <v>372</v>
      </c>
      <c r="D146" s="222"/>
      <c r="E146" s="222"/>
      <c r="F146" s="222" t="s">
        <v>373</v>
      </c>
      <c r="G146" s="223"/>
      <c r="H146" s="222" t="s">
        <v>106</v>
      </c>
      <c r="I146" s="222" t="s">
        <v>54</v>
      </c>
      <c r="J146" s="222" t="s">
        <v>374</v>
      </c>
      <c r="K146" s="221"/>
    </row>
    <row r="147" spans="2:11" ht="17.25" customHeight="1">
      <c r="B147" s="220"/>
      <c r="C147" s="224" t="s">
        <v>375</v>
      </c>
      <c r="D147" s="224"/>
      <c r="E147" s="224"/>
      <c r="F147" s="225" t="s">
        <v>376</v>
      </c>
      <c r="G147" s="226"/>
      <c r="H147" s="224"/>
      <c r="I147" s="224"/>
      <c r="J147" s="224" t="s">
        <v>377</v>
      </c>
      <c r="K147" s="221"/>
    </row>
    <row r="148" spans="2:11" ht="5.25" customHeight="1">
      <c r="B148" s="230"/>
      <c r="C148" s="227"/>
      <c r="D148" s="227"/>
      <c r="E148" s="227"/>
      <c r="F148" s="227"/>
      <c r="G148" s="228"/>
      <c r="H148" s="227"/>
      <c r="I148" s="227"/>
      <c r="J148" s="227"/>
      <c r="K148" s="251"/>
    </row>
    <row r="149" spans="2:11" ht="15" customHeight="1">
      <c r="B149" s="230"/>
      <c r="C149" s="255" t="s">
        <v>381</v>
      </c>
      <c r="D149" s="210"/>
      <c r="E149" s="210"/>
      <c r="F149" s="256" t="s">
        <v>378</v>
      </c>
      <c r="G149" s="210"/>
      <c r="H149" s="255" t="s">
        <v>417</v>
      </c>
      <c r="I149" s="255" t="s">
        <v>380</v>
      </c>
      <c r="J149" s="255">
        <v>120</v>
      </c>
      <c r="K149" s="251"/>
    </row>
    <row r="150" spans="2:11" ht="15" customHeight="1">
      <c r="B150" s="230"/>
      <c r="C150" s="255" t="s">
        <v>426</v>
      </c>
      <c r="D150" s="210"/>
      <c r="E150" s="210"/>
      <c r="F150" s="256" t="s">
        <v>378</v>
      </c>
      <c r="G150" s="210"/>
      <c r="H150" s="255" t="s">
        <v>437</v>
      </c>
      <c r="I150" s="255" t="s">
        <v>380</v>
      </c>
      <c r="J150" s="255" t="s">
        <v>428</v>
      </c>
      <c r="K150" s="251"/>
    </row>
    <row r="151" spans="2:11" ht="15" customHeight="1">
      <c r="B151" s="230"/>
      <c r="C151" s="255" t="s">
        <v>327</v>
      </c>
      <c r="D151" s="210"/>
      <c r="E151" s="210"/>
      <c r="F151" s="256" t="s">
        <v>378</v>
      </c>
      <c r="G151" s="210"/>
      <c r="H151" s="255" t="s">
        <v>438</v>
      </c>
      <c r="I151" s="255" t="s">
        <v>380</v>
      </c>
      <c r="J151" s="255" t="s">
        <v>428</v>
      </c>
      <c r="K151" s="251"/>
    </row>
    <row r="152" spans="2:11" ht="15" customHeight="1">
      <c r="B152" s="230"/>
      <c r="C152" s="255" t="s">
        <v>383</v>
      </c>
      <c r="D152" s="210"/>
      <c r="E152" s="210"/>
      <c r="F152" s="256" t="s">
        <v>384</v>
      </c>
      <c r="G152" s="210"/>
      <c r="H152" s="255" t="s">
        <v>417</v>
      </c>
      <c r="I152" s="255" t="s">
        <v>380</v>
      </c>
      <c r="J152" s="255">
        <v>50</v>
      </c>
      <c r="K152" s="251"/>
    </row>
    <row r="153" spans="2:11" ht="15" customHeight="1">
      <c r="B153" s="230"/>
      <c r="C153" s="255" t="s">
        <v>386</v>
      </c>
      <c r="D153" s="210"/>
      <c r="E153" s="210"/>
      <c r="F153" s="256" t="s">
        <v>378</v>
      </c>
      <c r="G153" s="210"/>
      <c r="H153" s="255" t="s">
        <v>417</v>
      </c>
      <c r="I153" s="255" t="s">
        <v>388</v>
      </c>
      <c r="J153" s="255"/>
      <c r="K153" s="251"/>
    </row>
    <row r="154" spans="2:11" ht="15" customHeight="1">
      <c r="B154" s="230"/>
      <c r="C154" s="255" t="s">
        <v>397</v>
      </c>
      <c r="D154" s="210"/>
      <c r="E154" s="210"/>
      <c r="F154" s="256" t="s">
        <v>384</v>
      </c>
      <c r="G154" s="210"/>
      <c r="H154" s="255" t="s">
        <v>417</v>
      </c>
      <c r="I154" s="255" t="s">
        <v>380</v>
      </c>
      <c r="J154" s="255">
        <v>50</v>
      </c>
      <c r="K154" s="251"/>
    </row>
    <row r="155" spans="2:11" ht="15" customHeight="1">
      <c r="B155" s="230"/>
      <c r="C155" s="255" t="s">
        <v>405</v>
      </c>
      <c r="D155" s="210"/>
      <c r="E155" s="210"/>
      <c r="F155" s="256" t="s">
        <v>384</v>
      </c>
      <c r="G155" s="210"/>
      <c r="H155" s="255" t="s">
        <v>417</v>
      </c>
      <c r="I155" s="255" t="s">
        <v>380</v>
      </c>
      <c r="J155" s="255">
        <v>50</v>
      </c>
      <c r="K155" s="251"/>
    </row>
    <row r="156" spans="2:11" ht="15" customHeight="1">
      <c r="B156" s="230"/>
      <c r="C156" s="255" t="s">
        <v>403</v>
      </c>
      <c r="D156" s="210"/>
      <c r="E156" s="210"/>
      <c r="F156" s="256" t="s">
        <v>384</v>
      </c>
      <c r="G156" s="210"/>
      <c r="H156" s="255" t="s">
        <v>417</v>
      </c>
      <c r="I156" s="255" t="s">
        <v>380</v>
      </c>
      <c r="J156" s="255">
        <v>50</v>
      </c>
      <c r="K156" s="251"/>
    </row>
    <row r="157" spans="2:11" ht="15" customHeight="1">
      <c r="B157" s="230"/>
      <c r="C157" s="255" t="s">
        <v>89</v>
      </c>
      <c r="D157" s="210"/>
      <c r="E157" s="210"/>
      <c r="F157" s="256" t="s">
        <v>378</v>
      </c>
      <c r="G157" s="210"/>
      <c r="H157" s="255" t="s">
        <v>439</v>
      </c>
      <c r="I157" s="255" t="s">
        <v>380</v>
      </c>
      <c r="J157" s="255" t="s">
        <v>440</v>
      </c>
      <c r="K157" s="251"/>
    </row>
    <row r="158" spans="2:11" ht="15" customHeight="1">
      <c r="B158" s="230"/>
      <c r="C158" s="255" t="s">
        <v>441</v>
      </c>
      <c r="D158" s="210"/>
      <c r="E158" s="210"/>
      <c r="F158" s="256" t="s">
        <v>378</v>
      </c>
      <c r="G158" s="210"/>
      <c r="H158" s="255" t="s">
        <v>442</v>
      </c>
      <c r="I158" s="255" t="s">
        <v>412</v>
      </c>
      <c r="J158" s="255"/>
      <c r="K158" s="251"/>
    </row>
    <row r="159" spans="2:11" ht="15" customHeight="1">
      <c r="B159" s="257"/>
      <c r="C159" s="239"/>
      <c r="D159" s="239"/>
      <c r="E159" s="239"/>
      <c r="F159" s="239"/>
      <c r="G159" s="239"/>
      <c r="H159" s="239"/>
      <c r="I159" s="239"/>
      <c r="J159" s="239"/>
      <c r="K159" s="258"/>
    </row>
    <row r="160" spans="2:11" ht="18.75" customHeight="1">
      <c r="B160" s="206"/>
      <c r="C160" s="210"/>
      <c r="D160" s="210"/>
      <c r="E160" s="210"/>
      <c r="F160" s="229"/>
      <c r="G160" s="210"/>
      <c r="H160" s="210"/>
      <c r="I160" s="210"/>
      <c r="J160" s="210"/>
      <c r="K160" s="206"/>
    </row>
    <row r="161" spans="2:11" ht="18.75" customHeight="1">
      <c r="B161" s="216"/>
      <c r="C161" s="216"/>
      <c r="D161" s="216"/>
      <c r="E161" s="216"/>
      <c r="F161" s="216"/>
      <c r="G161" s="216"/>
      <c r="H161" s="216"/>
      <c r="I161" s="216"/>
      <c r="J161" s="216"/>
      <c r="K161" s="216"/>
    </row>
    <row r="162" spans="2:11" ht="7.5" customHeight="1">
      <c r="B162" s="198"/>
      <c r="C162" s="199"/>
      <c r="D162" s="199"/>
      <c r="E162" s="199"/>
      <c r="F162" s="199"/>
      <c r="G162" s="199"/>
      <c r="H162" s="199"/>
      <c r="I162" s="199"/>
      <c r="J162" s="199"/>
      <c r="K162" s="200"/>
    </row>
    <row r="163" spans="2:11" ht="45" customHeight="1">
      <c r="B163" s="201"/>
      <c r="C163" s="321" t="s">
        <v>443</v>
      </c>
      <c r="D163" s="321"/>
      <c r="E163" s="321"/>
      <c r="F163" s="321"/>
      <c r="G163" s="321"/>
      <c r="H163" s="321"/>
      <c r="I163" s="321"/>
      <c r="J163" s="321"/>
      <c r="K163" s="202"/>
    </row>
    <row r="164" spans="2:11" ht="17.25" customHeight="1">
      <c r="B164" s="201"/>
      <c r="C164" s="222" t="s">
        <v>372</v>
      </c>
      <c r="D164" s="222"/>
      <c r="E164" s="222"/>
      <c r="F164" s="222" t="s">
        <v>373</v>
      </c>
      <c r="G164" s="259"/>
      <c r="H164" s="260" t="s">
        <v>106</v>
      </c>
      <c r="I164" s="260" t="s">
        <v>54</v>
      </c>
      <c r="J164" s="222" t="s">
        <v>374</v>
      </c>
      <c r="K164" s="202"/>
    </row>
    <row r="165" spans="2:11" ht="17.25" customHeight="1">
      <c r="B165" s="203"/>
      <c r="C165" s="224" t="s">
        <v>375</v>
      </c>
      <c r="D165" s="224"/>
      <c r="E165" s="224"/>
      <c r="F165" s="225" t="s">
        <v>376</v>
      </c>
      <c r="G165" s="261"/>
      <c r="H165" s="262"/>
      <c r="I165" s="262"/>
      <c r="J165" s="224" t="s">
        <v>377</v>
      </c>
      <c r="K165" s="204"/>
    </row>
    <row r="166" spans="2:11" ht="5.25" customHeight="1">
      <c r="B166" s="230"/>
      <c r="C166" s="227"/>
      <c r="D166" s="227"/>
      <c r="E166" s="227"/>
      <c r="F166" s="227"/>
      <c r="G166" s="228"/>
      <c r="H166" s="227"/>
      <c r="I166" s="227"/>
      <c r="J166" s="227"/>
      <c r="K166" s="251"/>
    </row>
    <row r="167" spans="2:11" ht="15" customHeight="1">
      <c r="B167" s="230"/>
      <c r="C167" s="210" t="s">
        <v>381</v>
      </c>
      <c r="D167" s="210"/>
      <c r="E167" s="210"/>
      <c r="F167" s="229" t="s">
        <v>378</v>
      </c>
      <c r="G167" s="210"/>
      <c r="H167" s="210" t="s">
        <v>417</v>
      </c>
      <c r="I167" s="210" t="s">
        <v>380</v>
      </c>
      <c r="J167" s="210">
        <v>120</v>
      </c>
      <c r="K167" s="251"/>
    </row>
    <row r="168" spans="2:11" ht="15" customHeight="1">
      <c r="B168" s="230"/>
      <c r="C168" s="210" t="s">
        <v>426</v>
      </c>
      <c r="D168" s="210"/>
      <c r="E168" s="210"/>
      <c r="F168" s="229" t="s">
        <v>378</v>
      </c>
      <c r="G168" s="210"/>
      <c r="H168" s="210" t="s">
        <v>427</v>
      </c>
      <c r="I168" s="210" t="s">
        <v>380</v>
      </c>
      <c r="J168" s="210" t="s">
        <v>428</v>
      </c>
      <c r="K168" s="251"/>
    </row>
    <row r="169" spans="2:11" ht="15" customHeight="1">
      <c r="B169" s="230"/>
      <c r="C169" s="210" t="s">
        <v>327</v>
      </c>
      <c r="D169" s="210"/>
      <c r="E169" s="210"/>
      <c r="F169" s="229" t="s">
        <v>378</v>
      </c>
      <c r="G169" s="210"/>
      <c r="H169" s="210" t="s">
        <v>444</v>
      </c>
      <c r="I169" s="210" t="s">
        <v>380</v>
      </c>
      <c r="J169" s="210" t="s">
        <v>428</v>
      </c>
      <c r="K169" s="251"/>
    </row>
    <row r="170" spans="2:11" ht="15" customHeight="1">
      <c r="B170" s="230"/>
      <c r="C170" s="210" t="s">
        <v>383</v>
      </c>
      <c r="D170" s="210"/>
      <c r="E170" s="210"/>
      <c r="F170" s="229" t="s">
        <v>384</v>
      </c>
      <c r="G170" s="210"/>
      <c r="H170" s="210" t="s">
        <v>444</v>
      </c>
      <c r="I170" s="210" t="s">
        <v>380</v>
      </c>
      <c r="J170" s="210">
        <v>50</v>
      </c>
      <c r="K170" s="251"/>
    </row>
    <row r="171" spans="2:11" ht="15" customHeight="1">
      <c r="B171" s="230"/>
      <c r="C171" s="210" t="s">
        <v>386</v>
      </c>
      <c r="D171" s="210"/>
      <c r="E171" s="210"/>
      <c r="F171" s="229" t="s">
        <v>378</v>
      </c>
      <c r="G171" s="210"/>
      <c r="H171" s="210" t="s">
        <v>444</v>
      </c>
      <c r="I171" s="210" t="s">
        <v>388</v>
      </c>
      <c r="J171" s="210"/>
      <c r="K171" s="251"/>
    </row>
    <row r="172" spans="2:11" ht="15" customHeight="1">
      <c r="B172" s="230"/>
      <c r="C172" s="210" t="s">
        <v>397</v>
      </c>
      <c r="D172" s="210"/>
      <c r="E172" s="210"/>
      <c r="F172" s="229" t="s">
        <v>384</v>
      </c>
      <c r="G172" s="210"/>
      <c r="H172" s="210" t="s">
        <v>444</v>
      </c>
      <c r="I172" s="210" t="s">
        <v>380</v>
      </c>
      <c r="J172" s="210">
        <v>50</v>
      </c>
      <c r="K172" s="251"/>
    </row>
    <row r="173" spans="2:11" ht="15" customHeight="1">
      <c r="B173" s="230"/>
      <c r="C173" s="210" t="s">
        <v>405</v>
      </c>
      <c r="D173" s="210"/>
      <c r="E173" s="210"/>
      <c r="F173" s="229" t="s">
        <v>384</v>
      </c>
      <c r="G173" s="210"/>
      <c r="H173" s="210" t="s">
        <v>444</v>
      </c>
      <c r="I173" s="210" t="s">
        <v>380</v>
      </c>
      <c r="J173" s="210">
        <v>50</v>
      </c>
      <c r="K173" s="251"/>
    </row>
    <row r="174" spans="2:11" ht="15" customHeight="1">
      <c r="B174" s="230"/>
      <c r="C174" s="210" t="s">
        <v>403</v>
      </c>
      <c r="D174" s="210"/>
      <c r="E174" s="210"/>
      <c r="F174" s="229" t="s">
        <v>384</v>
      </c>
      <c r="G174" s="210"/>
      <c r="H174" s="210" t="s">
        <v>444</v>
      </c>
      <c r="I174" s="210" t="s">
        <v>380</v>
      </c>
      <c r="J174" s="210">
        <v>50</v>
      </c>
      <c r="K174" s="251"/>
    </row>
    <row r="175" spans="2:11" ht="15" customHeight="1">
      <c r="B175" s="230"/>
      <c r="C175" s="210" t="s">
        <v>105</v>
      </c>
      <c r="D175" s="210"/>
      <c r="E175" s="210"/>
      <c r="F175" s="229" t="s">
        <v>378</v>
      </c>
      <c r="G175" s="210"/>
      <c r="H175" s="210" t="s">
        <v>445</v>
      </c>
      <c r="I175" s="210" t="s">
        <v>446</v>
      </c>
      <c r="J175" s="210"/>
      <c r="K175" s="251"/>
    </row>
    <row r="176" spans="2:11" ht="15" customHeight="1">
      <c r="B176" s="230"/>
      <c r="C176" s="210" t="s">
        <v>54</v>
      </c>
      <c r="D176" s="210"/>
      <c r="E176" s="210"/>
      <c r="F176" s="229" t="s">
        <v>378</v>
      </c>
      <c r="G176" s="210"/>
      <c r="H176" s="210" t="s">
        <v>447</v>
      </c>
      <c r="I176" s="210" t="s">
        <v>448</v>
      </c>
      <c r="J176" s="210">
        <v>1</v>
      </c>
      <c r="K176" s="251"/>
    </row>
    <row r="177" spans="2:11" ht="15" customHeight="1">
      <c r="B177" s="230"/>
      <c r="C177" s="210" t="s">
        <v>50</v>
      </c>
      <c r="D177" s="210"/>
      <c r="E177" s="210"/>
      <c r="F177" s="229" t="s">
        <v>378</v>
      </c>
      <c r="G177" s="210"/>
      <c r="H177" s="210" t="s">
        <v>449</v>
      </c>
      <c r="I177" s="210" t="s">
        <v>380</v>
      </c>
      <c r="J177" s="210">
        <v>20</v>
      </c>
      <c r="K177" s="251"/>
    </row>
    <row r="178" spans="2:11" ht="15" customHeight="1">
      <c r="B178" s="230"/>
      <c r="C178" s="210" t="s">
        <v>106</v>
      </c>
      <c r="D178" s="210"/>
      <c r="E178" s="210"/>
      <c r="F178" s="229" t="s">
        <v>378</v>
      </c>
      <c r="G178" s="210"/>
      <c r="H178" s="210" t="s">
        <v>450</v>
      </c>
      <c r="I178" s="210" t="s">
        <v>380</v>
      </c>
      <c r="J178" s="210">
        <v>255</v>
      </c>
      <c r="K178" s="251"/>
    </row>
    <row r="179" spans="2:11" ht="15" customHeight="1">
      <c r="B179" s="230"/>
      <c r="C179" s="210" t="s">
        <v>107</v>
      </c>
      <c r="D179" s="210"/>
      <c r="E179" s="210"/>
      <c r="F179" s="229" t="s">
        <v>378</v>
      </c>
      <c r="G179" s="210"/>
      <c r="H179" s="210" t="s">
        <v>343</v>
      </c>
      <c r="I179" s="210" t="s">
        <v>380</v>
      </c>
      <c r="J179" s="210">
        <v>10</v>
      </c>
      <c r="K179" s="251"/>
    </row>
    <row r="180" spans="2:11" ht="15" customHeight="1">
      <c r="B180" s="230"/>
      <c r="C180" s="210" t="s">
        <v>108</v>
      </c>
      <c r="D180" s="210"/>
      <c r="E180" s="210"/>
      <c r="F180" s="229" t="s">
        <v>378</v>
      </c>
      <c r="G180" s="210"/>
      <c r="H180" s="210" t="s">
        <v>451</v>
      </c>
      <c r="I180" s="210" t="s">
        <v>412</v>
      </c>
      <c r="J180" s="210"/>
      <c r="K180" s="251"/>
    </row>
    <row r="181" spans="2:11" ht="15" customHeight="1">
      <c r="B181" s="230"/>
      <c r="C181" s="210" t="s">
        <v>452</v>
      </c>
      <c r="D181" s="210"/>
      <c r="E181" s="210"/>
      <c r="F181" s="229" t="s">
        <v>378</v>
      </c>
      <c r="G181" s="210"/>
      <c r="H181" s="210" t="s">
        <v>453</v>
      </c>
      <c r="I181" s="210" t="s">
        <v>412</v>
      </c>
      <c r="J181" s="210"/>
      <c r="K181" s="251"/>
    </row>
    <row r="182" spans="2:11" ht="15" customHeight="1">
      <c r="B182" s="230"/>
      <c r="C182" s="210" t="s">
        <v>441</v>
      </c>
      <c r="D182" s="210"/>
      <c r="E182" s="210"/>
      <c r="F182" s="229" t="s">
        <v>378</v>
      </c>
      <c r="G182" s="210"/>
      <c r="H182" s="210" t="s">
        <v>454</v>
      </c>
      <c r="I182" s="210" t="s">
        <v>412</v>
      </c>
      <c r="J182" s="210"/>
      <c r="K182" s="251"/>
    </row>
    <row r="183" spans="2:11" ht="15" customHeight="1">
      <c r="B183" s="230"/>
      <c r="C183" s="210" t="s">
        <v>110</v>
      </c>
      <c r="D183" s="210"/>
      <c r="E183" s="210"/>
      <c r="F183" s="229" t="s">
        <v>384</v>
      </c>
      <c r="G183" s="210"/>
      <c r="H183" s="210" t="s">
        <v>455</v>
      </c>
      <c r="I183" s="210" t="s">
        <v>380</v>
      </c>
      <c r="J183" s="210">
        <v>50</v>
      </c>
      <c r="K183" s="251"/>
    </row>
    <row r="184" spans="2:11" ht="15" customHeight="1">
      <c r="B184" s="230"/>
      <c r="C184" s="210" t="s">
        <v>456</v>
      </c>
      <c r="D184" s="210"/>
      <c r="E184" s="210"/>
      <c r="F184" s="229" t="s">
        <v>384</v>
      </c>
      <c r="G184" s="210"/>
      <c r="H184" s="210" t="s">
        <v>457</v>
      </c>
      <c r="I184" s="210" t="s">
        <v>458</v>
      </c>
      <c r="J184" s="210"/>
      <c r="K184" s="251"/>
    </row>
    <row r="185" spans="2:11" ht="15" customHeight="1">
      <c r="B185" s="230"/>
      <c r="C185" s="210" t="s">
        <v>459</v>
      </c>
      <c r="D185" s="210"/>
      <c r="E185" s="210"/>
      <c r="F185" s="229" t="s">
        <v>384</v>
      </c>
      <c r="G185" s="210"/>
      <c r="H185" s="210" t="s">
        <v>460</v>
      </c>
      <c r="I185" s="210" t="s">
        <v>458</v>
      </c>
      <c r="J185" s="210"/>
      <c r="K185" s="251"/>
    </row>
    <row r="186" spans="2:11" ht="15" customHeight="1">
      <c r="B186" s="230"/>
      <c r="C186" s="210" t="s">
        <v>461</v>
      </c>
      <c r="D186" s="210"/>
      <c r="E186" s="210"/>
      <c r="F186" s="229" t="s">
        <v>384</v>
      </c>
      <c r="G186" s="210"/>
      <c r="H186" s="210" t="s">
        <v>462</v>
      </c>
      <c r="I186" s="210" t="s">
        <v>458</v>
      </c>
      <c r="J186" s="210"/>
      <c r="K186" s="251"/>
    </row>
    <row r="187" spans="2:11" ht="15" customHeight="1">
      <c r="B187" s="230"/>
      <c r="C187" s="263" t="s">
        <v>463</v>
      </c>
      <c r="D187" s="210"/>
      <c r="E187" s="210"/>
      <c r="F187" s="229" t="s">
        <v>384</v>
      </c>
      <c r="G187" s="210"/>
      <c r="H187" s="210" t="s">
        <v>464</v>
      </c>
      <c r="I187" s="210" t="s">
        <v>465</v>
      </c>
      <c r="J187" s="264" t="s">
        <v>466</v>
      </c>
      <c r="K187" s="251"/>
    </row>
    <row r="188" spans="2:11" ht="15" customHeight="1">
      <c r="B188" s="230"/>
      <c r="C188" s="215" t="s">
        <v>39</v>
      </c>
      <c r="D188" s="210"/>
      <c r="E188" s="210"/>
      <c r="F188" s="229" t="s">
        <v>378</v>
      </c>
      <c r="G188" s="210"/>
      <c r="H188" s="206" t="s">
        <v>467</v>
      </c>
      <c r="I188" s="210" t="s">
        <v>468</v>
      </c>
      <c r="J188" s="210"/>
      <c r="K188" s="251"/>
    </row>
    <row r="189" spans="2:11" ht="15" customHeight="1">
      <c r="B189" s="230"/>
      <c r="C189" s="215" t="s">
        <v>469</v>
      </c>
      <c r="D189" s="210"/>
      <c r="E189" s="210"/>
      <c r="F189" s="229" t="s">
        <v>378</v>
      </c>
      <c r="G189" s="210"/>
      <c r="H189" s="210" t="s">
        <v>470</v>
      </c>
      <c r="I189" s="210" t="s">
        <v>412</v>
      </c>
      <c r="J189" s="210"/>
      <c r="K189" s="251"/>
    </row>
    <row r="190" spans="2:11" ht="15" customHeight="1">
      <c r="B190" s="230"/>
      <c r="C190" s="215" t="s">
        <v>471</v>
      </c>
      <c r="D190" s="210"/>
      <c r="E190" s="210"/>
      <c r="F190" s="229" t="s">
        <v>378</v>
      </c>
      <c r="G190" s="210"/>
      <c r="H190" s="210" t="s">
        <v>472</v>
      </c>
      <c r="I190" s="210" t="s">
        <v>412</v>
      </c>
      <c r="J190" s="210"/>
      <c r="K190" s="251"/>
    </row>
    <row r="191" spans="2:11" ht="15" customHeight="1">
      <c r="B191" s="230"/>
      <c r="C191" s="215" t="s">
        <v>473</v>
      </c>
      <c r="D191" s="210"/>
      <c r="E191" s="210"/>
      <c r="F191" s="229" t="s">
        <v>384</v>
      </c>
      <c r="G191" s="210"/>
      <c r="H191" s="210" t="s">
        <v>474</v>
      </c>
      <c r="I191" s="210" t="s">
        <v>412</v>
      </c>
      <c r="J191" s="210"/>
      <c r="K191" s="251"/>
    </row>
    <row r="192" spans="2:11" ht="15" customHeight="1">
      <c r="B192" s="257"/>
      <c r="C192" s="265"/>
      <c r="D192" s="239"/>
      <c r="E192" s="239"/>
      <c r="F192" s="239"/>
      <c r="G192" s="239"/>
      <c r="H192" s="239"/>
      <c r="I192" s="239"/>
      <c r="J192" s="239"/>
      <c r="K192" s="258"/>
    </row>
    <row r="193" spans="2:11" ht="18.75" customHeight="1">
      <c r="B193" s="206"/>
      <c r="C193" s="210"/>
      <c r="D193" s="210"/>
      <c r="E193" s="210"/>
      <c r="F193" s="229"/>
      <c r="G193" s="210"/>
      <c r="H193" s="210"/>
      <c r="I193" s="210"/>
      <c r="J193" s="210"/>
      <c r="K193" s="206"/>
    </row>
    <row r="194" spans="2:11" ht="18.75" customHeight="1">
      <c r="B194" s="206"/>
      <c r="C194" s="210"/>
      <c r="D194" s="210"/>
      <c r="E194" s="210"/>
      <c r="F194" s="229"/>
      <c r="G194" s="210"/>
      <c r="H194" s="210"/>
      <c r="I194" s="210"/>
      <c r="J194" s="210"/>
      <c r="K194" s="206"/>
    </row>
    <row r="195" spans="2:11" ht="18.75" customHeight="1">
      <c r="B195" s="216"/>
      <c r="C195" s="216"/>
      <c r="D195" s="216"/>
      <c r="E195" s="216"/>
      <c r="F195" s="216"/>
      <c r="G195" s="216"/>
      <c r="H195" s="216"/>
      <c r="I195" s="216"/>
      <c r="J195" s="216"/>
      <c r="K195" s="216"/>
    </row>
    <row r="196" spans="2:11">
      <c r="B196" s="198"/>
      <c r="C196" s="199"/>
      <c r="D196" s="199"/>
      <c r="E196" s="199"/>
      <c r="F196" s="199"/>
      <c r="G196" s="199"/>
      <c r="H196" s="199"/>
      <c r="I196" s="199"/>
      <c r="J196" s="199"/>
      <c r="K196" s="200"/>
    </row>
    <row r="197" spans="2:11" ht="21">
      <c r="B197" s="201"/>
      <c r="C197" s="321" t="s">
        <v>475</v>
      </c>
      <c r="D197" s="321"/>
      <c r="E197" s="321"/>
      <c r="F197" s="321"/>
      <c r="G197" s="321"/>
      <c r="H197" s="321"/>
      <c r="I197" s="321"/>
      <c r="J197" s="321"/>
      <c r="K197" s="202"/>
    </row>
    <row r="198" spans="2:11" ht="25.5" customHeight="1">
      <c r="B198" s="201"/>
      <c r="C198" s="266" t="s">
        <v>476</v>
      </c>
      <c r="D198" s="266"/>
      <c r="E198" s="266"/>
      <c r="F198" s="266" t="s">
        <v>477</v>
      </c>
      <c r="G198" s="267"/>
      <c r="H198" s="325" t="s">
        <v>478</v>
      </c>
      <c r="I198" s="325"/>
      <c r="J198" s="325"/>
      <c r="K198" s="202"/>
    </row>
    <row r="199" spans="2:11" ht="5.25" customHeight="1">
      <c r="B199" s="230"/>
      <c r="C199" s="227"/>
      <c r="D199" s="227"/>
      <c r="E199" s="227"/>
      <c r="F199" s="227"/>
      <c r="G199" s="210"/>
      <c r="H199" s="227"/>
      <c r="I199" s="227"/>
      <c r="J199" s="227"/>
      <c r="K199" s="251"/>
    </row>
    <row r="200" spans="2:11" ht="15" customHeight="1">
      <c r="B200" s="230"/>
      <c r="C200" s="210" t="s">
        <v>468</v>
      </c>
      <c r="D200" s="210"/>
      <c r="E200" s="210"/>
      <c r="F200" s="229" t="s">
        <v>40</v>
      </c>
      <c r="G200" s="210"/>
      <c r="H200" s="326" t="s">
        <v>479</v>
      </c>
      <c r="I200" s="326"/>
      <c r="J200" s="326"/>
      <c r="K200" s="251"/>
    </row>
    <row r="201" spans="2:11" ht="15" customHeight="1">
      <c r="B201" s="230"/>
      <c r="C201" s="236"/>
      <c r="D201" s="210"/>
      <c r="E201" s="210"/>
      <c r="F201" s="229" t="s">
        <v>41</v>
      </c>
      <c r="G201" s="210"/>
      <c r="H201" s="326" t="s">
        <v>480</v>
      </c>
      <c r="I201" s="326"/>
      <c r="J201" s="326"/>
      <c r="K201" s="251"/>
    </row>
    <row r="202" spans="2:11" ht="15" customHeight="1">
      <c r="B202" s="230"/>
      <c r="C202" s="236"/>
      <c r="D202" s="210"/>
      <c r="E202" s="210"/>
      <c r="F202" s="229" t="s">
        <v>44</v>
      </c>
      <c r="G202" s="210"/>
      <c r="H202" s="326" t="s">
        <v>481</v>
      </c>
      <c r="I202" s="326"/>
      <c r="J202" s="326"/>
      <c r="K202" s="251"/>
    </row>
    <row r="203" spans="2:11" ht="15" customHeight="1">
      <c r="B203" s="230"/>
      <c r="C203" s="210"/>
      <c r="D203" s="210"/>
      <c r="E203" s="210"/>
      <c r="F203" s="229" t="s">
        <v>42</v>
      </c>
      <c r="G203" s="210"/>
      <c r="H203" s="326" t="s">
        <v>482</v>
      </c>
      <c r="I203" s="326"/>
      <c r="J203" s="326"/>
      <c r="K203" s="251"/>
    </row>
    <row r="204" spans="2:11" ht="15" customHeight="1">
      <c r="B204" s="230"/>
      <c r="C204" s="210"/>
      <c r="D204" s="210"/>
      <c r="E204" s="210"/>
      <c r="F204" s="229" t="s">
        <v>43</v>
      </c>
      <c r="G204" s="210"/>
      <c r="H204" s="326" t="s">
        <v>483</v>
      </c>
      <c r="I204" s="326"/>
      <c r="J204" s="326"/>
      <c r="K204" s="251"/>
    </row>
    <row r="205" spans="2:11" ht="15" customHeight="1">
      <c r="B205" s="230"/>
      <c r="C205" s="210"/>
      <c r="D205" s="210"/>
      <c r="E205" s="210"/>
      <c r="F205" s="229"/>
      <c r="G205" s="210"/>
      <c r="H205" s="210"/>
      <c r="I205" s="210"/>
      <c r="J205" s="210"/>
      <c r="K205" s="251"/>
    </row>
    <row r="206" spans="2:11" ht="15" customHeight="1">
      <c r="B206" s="230"/>
      <c r="C206" s="210" t="s">
        <v>424</v>
      </c>
      <c r="D206" s="210"/>
      <c r="E206" s="210"/>
      <c r="F206" s="229" t="s">
        <v>76</v>
      </c>
      <c r="G206" s="210"/>
      <c r="H206" s="326" t="s">
        <v>484</v>
      </c>
      <c r="I206" s="326"/>
      <c r="J206" s="326"/>
      <c r="K206" s="251"/>
    </row>
    <row r="207" spans="2:11" ht="15" customHeight="1">
      <c r="B207" s="230"/>
      <c r="C207" s="236"/>
      <c r="D207" s="210"/>
      <c r="E207" s="210"/>
      <c r="F207" s="229" t="s">
        <v>321</v>
      </c>
      <c r="G207" s="210"/>
      <c r="H207" s="326" t="s">
        <v>322</v>
      </c>
      <c r="I207" s="326"/>
      <c r="J207" s="326"/>
      <c r="K207" s="251"/>
    </row>
    <row r="208" spans="2:11" ht="15" customHeight="1">
      <c r="B208" s="230"/>
      <c r="C208" s="210"/>
      <c r="D208" s="210"/>
      <c r="E208" s="210"/>
      <c r="F208" s="229" t="s">
        <v>319</v>
      </c>
      <c r="G208" s="210"/>
      <c r="H208" s="326" t="s">
        <v>485</v>
      </c>
      <c r="I208" s="326"/>
      <c r="J208" s="326"/>
      <c r="K208" s="251"/>
    </row>
    <row r="209" spans="2:11" ht="15" customHeight="1">
      <c r="B209" s="268"/>
      <c r="C209" s="236"/>
      <c r="D209" s="236"/>
      <c r="E209" s="236"/>
      <c r="F209" s="229" t="s">
        <v>323</v>
      </c>
      <c r="G209" s="215"/>
      <c r="H209" s="327" t="s">
        <v>324</v>
      </c>
      <c r="I209" s="327"/>
      <c r="J209" s="327"/>
      <c r="K209" s="269"/>
    </row>
    <row r="210" spans="2:11" ht="15" customHeight="1">
      <c r="B210" s="268"/>
      <c r="C210" s="236"/>
      <c r="D210" s="236"/>
      <c r="E210" s="236"/>
      <c r="F210" s="229" t="s">
        <v>325</v>
      </c>
      <c r="G210" s="215"/>
      <c r="H210" s="327" t="s">
        <v>486</v>
      </c>
      <c r="I210" s="327"/>
      <c r="J210" s="327"/>
      <c r="K210" s="269"/>
    </row>
    <row r="211" spans="2:11" ht="15" customHeight="1">
      <c r="B211" s="268"/>
      <c r="C211" s="236"/>
      <c r="D211" s="236"/>
      <c r="E211" s="236"/>
      <c r="F211" s="270"/>
      <c r="G211" s="215"/>
      <c r="H211" s="271"/>
      <c r="I211" s="271"/>
      <c r="J211" s="271"/>
      <c r="K211" s="269"/>
    </row>
    <row r="212" spans="2:11" ht="15" customHeight="1">
      <c r="B212" s="268"/>
      <c r="C212" s="210" t="s">
        <v>448</v>
      </c>
      <c r="D212" s="236"/>
      <c r="E212" s="236"/>
      <c r="F212" s="229">
        <v>1</v>
      </c>
      <c r="G212" s="215"/>
      <c r="H212" s="327" t="s">
        <v>487</v>
      </c>
      <c r="I212" s="327"/>
      <c r="J212" s="327"/>
      <c r="K212" s="269"/>
    </row>
    <row r="213" spans="2:11" ht="15" customHeight="1">
      <c r="B213" s="268"/>
      <c r="C213" s="236"/>
      <c r="D213" s="236"/>
      <c r="E213" s="236"/>
      <c r="F213" s="229">
        <v>2</v>
      </c>
      <c r="G213" s="215"/>
      <c r="H213" s="327" t="s">
        <v>488</v>
      </c>
      <c r="I213" s="327"/>
      <c r="J213" s="327"/>
      <c r="K213" s="269"/>
    </row>
    <row r="214" spans="2:11" ht="15" customHeight="1">
      <c r="B214" s="268"/>
      <c r="C214" s="236"/>
      <c r="D214" s="236"/>
      <c r="E214" s="236"/>
      <c r="F214" s="229">
        <v>3</v>
      </c>
      <c r="G214" s="215"/>
      <c r="H214" s="327" t="s">
        <v>489</v>
      </c>
      <c r="I214" s="327"/>
      <c r="J214" s="327"/>
      <c r="K214" s="269"/>
    </row>
    <row r="215" spans="2:11" ht="15" customHeight="1">
      <c r="B215" s="268"/>
      <c r="C215" s="236"/>
      <c r="D215" s="236"/>
      <c r="E215" s="236"/>
      <c r="F215" s="229">
        <v>4</v>
      </c>
      <c r="G215" s="215"/>
      <c r="H215" s="327" t="s">
        <v>490</v>
      </c>
      <c r="I215" s="327"/>
      <c r="J215" s="327"/>
      <c r="K215" s="269"/>
    </row>
    <row r="216" spans="2:11" ht="12.75" customHeight="1">
      <c r="B216" s="272"/>
      <c r="C216" s="273"/>
      <c r="D216" s="273"/>
      <c r="E216" s="273"/>
      <c r="F216" s="273"/>
      <c r="G216" s="273"/>
      <c r="H216" s="273"/>
      <c r="I216" s="273"/>
      <c r="J216" s="273"/>
      <c r="K216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01 - Oprava opevnění a...</vt:lpstr>
      <vt:lpstr>Pokyny pro vyplnění</vt:lpstr>
      <vt:lpstr>'Rekapitulace stavby'!Názvy_tisku</vt:lpstr>
      <vt:lpstr>'SO 01 - Oprava opevnění a...'!Názvy_tisku</vt:lpstr>
      <vt:lpstr>'Pokyny pro vyplnění'!Oblast_tisku</vt:lpstr>
      <vt:lpstr>'Rekapitulace stavby'!Oblast_tisku</vt:lpstr>
      <vt:lpstr>'SO 01 - Oprava opevnění a...'!Oblast_tisku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Josef-PC\Josef</dc:creator>
  <cp:lastModifiedBy>Hewlett-Packard Company</cp:lastModifiedBy>
  <dcterms:created xsi:type="dcterms:W3CDTF">2018-11-05T10:37:38Z</dcterms:created>
  <dcterms:modified xsi:type="dcterms:W3CDTF">2018-11-13T13:23:16Z</dcterms:modified>
</cp:coreProperties>
</file>